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charts/chart10.xml" ContentType="application/vnd.openxmlformats-officedocument.drawingml.chart+xml"/>
  <Override PartName="/xl/theme/themeOverride6.xml" ContentType="application/vnd.openxmlformats-officedocument.themeOverride+xml"/>
  <Override PartName="/xl/charts/chart11.xml" ContentType="application/vnd.openxmlformats-officedocument.drawingml.chart+xml"/>
  <Override PartName="/xl/theme/themeOverride7.xml" ContentType="application/vnd.openxmlformats-officedocument.themeOverride+xml"/>
  <Override PartName="/xl/charts/chart12.xml" ContentType="application/vnd.openxmlformats-officedocument.drawingml.chart+xml"/>
  <Override PartName="/xl/theme/themeOverride8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hidePivotFieldList="1"/>
  <mc:AlternateContent xmlns:mc="http://schemas.openxmlformats.org/markup-compatibility/2006">
    <mc:Choice Requires="x15">
      <x15ac:absPath xmlns:x15ac="http://schemas.microsoft.com/office/spreadsheetml/2010/11/ac" url="D:\RANE SULAWESI\REQUEST PAK CAP\SITE SHARE\"/>
    </mc:Choice>
  </mc:AlternateContent>
  <xr:revisionPtr revIDLastSave="0" documentId="8_{04E7FA9D-C7BA-4776-98A0-CB976A69C7AB}" xr6:coauthVersionLast="45" xr6:coauthVersionMax="45" xr10:uidLastSave="{00000000-0000-0000-0000-000000000000}"/>
  <bookViews>
    <workbookView xWindow="-120" yWindow="-120" windowWidth="29040" windowHeight="15840" firstSheet="2" activeTab="8" xr2:uid="{00000000-000D-0000-FFFF-FFFF00000000}"/>
  </bookViews>
  <sheets>
    <sheet name="TSEL" sheetId="5" r:id="rId1"/>
    <sheet name="Source" sheetId="8" state="hidden" r:id="rId2"/>
    <sheet name="XL" sheetId="2" r:id="rId3"/>
    <sheet name="INDOSAT" sheetId="1" r:id="rId4"/>
    <sheet name="THREE" sheetId="3" r:id="rId5"/>
    <sheet name="SMARTFREN" sheetId="4" r:id="rId6"/>
    <sheet name="Pivot" sheetId="11" r:id="rId7"/>
    <sheet name="Site Share" sheetId="12" r:id="rId8"/>
    <sheet name="Summary BTS per City" sheetId="7" r:id="rId9"/>
    <sheet name="Summary BTS per Branch" sheetId="9" r:id="rId10"/>
    <sheet name="Summary BTS per Sales Cluster" sheetId="10" r:id="rId11"/>
  </sheets>
  <definedNames>
    <definedName name="_xlnm._FilterDatabase" localSheetId="3" hidden="1">INDOSAT!$A$1:$V$206</definedName>
    <definedName name="_xlnm._FilterDatabase" localSheetId="7" hidden="1">'Site Share'!$A$5:$O$211</definedName>
    <definedName name="_xlnm._FilterDatabase" localSheetId="5" hidden="1">SMARTFREN!$A$1:$I$206</definedName>
    <definedName name="_xlnm._FilterDatabase" localSheetId="8" hidden="1">'Summary BTS per City'!$A$5:$AJ$211</definedName>
    <definedName name="_xlnm._FilterDatabase" localSheetId="4" hidden="1">THREE!$A$1:$I$206</definedName>
    <definedName name="_xlnm._FilterDatabase" localSheetId="0" hidden="1">TSEL!$A$1:$V$206</definedName>
    <definedName name="_xlnm._FilterDatabase" localSheetId="2" hidden="1">XL!$A$1:$J$206</definedName>
  </definedNames>
  <calcPr calcId="191029"/>
  <pivotCaches>
    <pivotCache cacheId="25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6" i="5" l="1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J6" i="5"/>
  <c r="J5" i="5"/>
  <c r="J4" i="5"/>
  <c r="J3" i="5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" i="1"/>
  <c r="A2" i="12" l="1"/>
  <c r="F245" i="12" l="1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44" i="12"/>
  <c r="F239" i="12"/>
  <c r="F238" i="12"/>
  <c r="F237" i="12"/>
  <c r="F236" i="12"/>
  <c r="F235" i="12"/>
  <c r="F234" i="12"/>
  <c r="F233" i="12"/>
  <c r="F232" i="12"/>
  <c r="F231" i="12"/>
  <c r="F230" i="12"/>
  <c r="F229" i="12"/>
  <c r="F228" i="12"/>
  <c r="F227" i="12"/>
  <c r="F226" i="12"/>
  <c r="F225" i="12"/>
  <c r="F224" i="12"/>
  <c r="F219" i="12"/>
  <c r="F218" i="12"/>
  <c r="F217" i="12"/>
  <c r="F211" i="12"/>
  <c r="F216" i="12" l="1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Q273" i="4" l="1"/>
  <c r="P273" i="4"/>
  <c r="O273" i="4"/>
  <c r="Q272" i="4"/>
  <c r="P272" i="4"/>
  <c r="O272" i="4"/>
  <c r="Q271" i="4"/>
  <c r="P271" i="4"/>
  <c r="O271" i="4"/>
  <c r="Q270" i="4"/>
  <c r="P270" i="4"/>
  <c r="O270" i="4"/>
  <c r="Q269" i="4"/>
  <c r="P269" i="4"/>
  <c r="O269" i="4"/>
  <c r="Q268" i="4"/>
  <c r="P268" i="4"/>
  <c r="O268" i="4"/>
  <c r="Q267" i="4"/>
  <c r="P267" i="4"/>
  <c r="O267" i="4"/>
  <c r="Q266" i="4"/>
  <c r="P266" i="4"/>
  <c r="O266" i="4"/>
  <c r="Q265" i="4"/>
  <c r="P265" i="4"/>
  <c r="O265" i="4"/>
  <c r="Q264" i="4"/>
  <c r="P264" i="4"/>
  <c r="O264" i="4"/>
  <c r="Q263" i="4"/>
  <c r="P263" i="4"/>
  <c r="O263" i="4"/>
  <c r="Q262" i="4"/>
  <c r="P262" i="4"/>
  <c r="O262" i="4"/>
  <c r="Q261" i="4"/>
  <c r="P261" i="4"/>
  <c r="O261" i="4"/>
  <c r="Q260" i="4"/>
  <c r="P260" i="4"/>
  <c r="O260" i="4"/>
  <c r="Q259" i="4"/>
  <c r="P259" i="4"/>
  <c r="O259" i="4"/>
  <c r="Q258" i="4"/>
  <c r="P258" i="4"/>
  <c r="O258" i="4"/>
  <c r="Q257" i="4"/>
  <c r="P257" i="4"/>
  <c r="O257" i="4"/>
  <c r="Q256" i="4"/>
  <c r="P256" i="4"/>
  <c r="O256" i="4"/>
  <c r="Q255" i="4"/>
  <c r="P255" i="4"/>
  <c r="O255" i="4"/>
  <c r="Q254" i="4"/>
  <c r="P254" i="4"/>
  <c r="O254" i="4"/>
  <c r="Q253" i="4"/>
  <c r="P253" i="4"/>
  <c r="O253" i="4"/>
  <c r="Q252" i="4"/>
  <c r="P252" i="4"/>
  <c r="O252" i="4"/>
  <c r="Q251" i="4"/>
  <c r="P251" i="4"/>
  <c r="O251" i="4"/>
  <c r="Q250" i="4"/>
  <c r="P250" i="4"/>
  <c r="O250" i="4"/>
  <c r="Q249" i="4"/>
  <c r="P249" i="4"/>
  <c r="O249" i="4"/>
  <c r="Q248" i="4"/>
  <c r="P248" i="4"/>
  <c r="O248" i="4"/>
  <c r="Q247" i="4"/>
  <c r="P247" i="4"/>
  <c r="O247" i="4"/>
  <c r="Q246" i="4"/>
  <c r="P246" i="4"/>
  <c r="O246" i="4"/>
  <c r="Q245" i="4"/>
  <c r="P245" i="4"/>
  <c r="O245" i="4"/>
  <c r="Q244" i="4"/>
  <c r="P244" i="4"/>
  <c r="O244" i="4"/>
  <c r="Q243" i="4"/>
  <c r="P243" i="4"/>
  <c r="O243" i="4"/>
  <c r="Q242" i="4"/>
  <c r="P242" i="4"/>
  <c r="O242" i="4"/>
  <c r="Q241" i="4"/>
  <c r="P241" i="4"/>
  <c r="O241" i="4"/>
  <c r="Q240" i="4"/>
  <c r="P240" i="4"/>
  <c r="O240" i="4"/>
  <c r="Q239" i="4"/>
  <c r="P239" i="4"/>
  <c r="O239" i="4"/>
  <c r="Q238" i="4"/>
  <c r="P238" i="4"/>
  <c r="O238" i="4"/>
  <c r="Q237" i="4"/>
  <c r="P237" i="4"/>
  <c r="O237" i="4"/>
  <c r="Q236" i="4"/>
  <c r="P236" i="4"/>
  <c r="O236" i="4"/>
  <c r="Q235" i="4"/>
  <c r="P235" i="4"/>
  <c r="O235" i="4"/>
  <c r="Q234" i="4"/>
  <c r="P234" i="4"/>
  <c r="O234" i="4"/>
  <c r="Q233" i="4"/>
  <c r="P233" i="4"/>
  <c r="O233" i="4"/>
  <c r="Q232" i="4"/>
  <c r="P232" i="4"/>
  <c r="O232" i="4"/>
  <c r="Q231" i="4"/>
  <c r="P231" i="4"/>
  <c r="O231" i="4"/>
  <c r="Q230" i="4"/>
  <c r="P230" i="4"/>
  <c r="O230" i="4"/>
  <c r="Q229" i="4"/>
  <c r="P229" i="4"/>
  <c r="O229" i="4"/>
  <c r="Q228" i="4"/>
  <c r="P228" i="4"/>
  <c r="O228" i="4"/>
  <c r="Q227" i="4"/>
  <c r="P227" i="4"/>
  <c r="O227" i="4"/>
  <c r="Q226" i="4"/>
  <c r="P226" i="4"/>
  <c r="O226" i="4"/>
  <c r="Q225" i="4"/>
  <c r="P225" i="4"/>
  <c r="O225" i="4"/>
  <c r="Q224" i="4"/>
  <c r="P224" i="4"/>
  <c r="O224" i="4"/>
  <c r="Q223" i="4"/>
  <c r="P223" i="4"/>
  <c r="O223" i="4"/>
  <c r="Q222" i="4"/>
  <c r="P222" i="4"/>
  <c r="O222" i="4"/>
  <c r="Q221" i="4"/>
  <c r="P221" i="4"/>
  <c r="O221" i="4"/>
  <c r="Q220" i="4"/>
  <c r="P220" i="4"/>
  <c r="O220" i="4"/>
  <c r="Q219" i="4"/>
  <c r="P219" i="4"/>
  <c r="O219" i="4"/>
  <c r="Q218" i="4"/>
  <c r="P218" i="4"/>
  <c r="O218" i="4"/>
  <c r="Q217" i="4"/>
  <c r="P217" i="4"/>
  <c r="O217" i="4"/>
  <c r="Q216" i="4"/>
  <c r="P216" i="4"/>
  <c r="O216" i="4"/>
  <c r="Q215" i="4"/>
  <c r="P215" i="4"/>
  <c r="O215" i="4"/>
  <c r="Q214" i="4"/>
  <c r="P214" i="4"/>
  <c r="O214" i="4"/>
  <c r="Q213" i="4"/>
  <c r="P213" i="4"/>
  <c r="O213" i="4"/>
  <c r="Q212" i="4"/>
  <c r="P212" i="4"/>
  <c r="O212" i="4"/>
  <c r="Q211" i="4"/>
  <c r="P211" i="4"/>
  <c r="O211" i="4"/>
  <c r="Q210" i="4"/>
  <c r="P210" i="4"/>
  <c r="O210" i="4"/>
  <c r="Q209" i="4"/>
  <c r="P209" i="4"/>
  <c r="O209" i="4"/>
  <c r="Q208" i="4"/>
  <c r="P208" i="4"/>
  <c r="O208" i="4"/>
  <c r="Q207" i="4"/>
  <c r="P207" i="4"/>
  <c r="O207" i="4"/>
  <c r="Q206" i="4"/>
  <c r="P206" i="4"/>
  <c r="O206" i="4"/>
  <c r="Q205" i="4"/>
  <c r="P205" i="4"/>
  <c r="O205" i="4"/>
  <c r="Q204" i="4"/>
  <c r="P204" i="4"/>
  <c r="O204" i="4"/>
  <c r="Q203" i="4"/>
  <c r="P203" i="4"/>
  <c r="O203" i="4"/>
  <c r="Q202" i="4"/>
  <c r="P202" i="4"/>
  <c r="O202" i="4"/>
  <c r="Q201" i="4"/>
  <c r="P201" i="4"/>
  <c r="O201" i="4"/>
  <c r="Q200" i="4"/>
  <c r="P200" i="4"/>
  <c r="O200" i="4"/>
  <c r="Q199" i="4"/>
  <c r="P199" i="4"/>
  <c r="O199" i="4"/>
  <c r="Q198" i="4"/>
  <c r="P198" i="4"/>
  <c r="O198" i="4"/>
  <c r="Q197" i="4"/>
  <c r="P197" i="4"/>
  <c r="O197" i="4"/>
  <c r="Q196" i="4"/>
  <c r="P196" i="4"/>
  <c r="O196" i="4"/>
  <c r="Q195" i="4"/>
  <c r="P195" i="4"/>
  <c r="O195" i="4"/>
  <c r="Q194" i="4"/>
  <c r="P194" i="4"/>
  <c r="O194" i="4"/>
  <c r="Q193" i="4"/>
  <c r="P193" i="4"/>
  <c r="O193" i="4"/>
  <c r="Q192" i="4"/>
  <c r="P192" i="4"/>
  <c r="O192" i="4"/>
  <c r="Q191" i="4"/>
  <c r="P191" i="4"/>
  <c r="O191" i="4"/>
  <c r="Q190" i="4"/>
  <c r="P190" i="4"/>
  <c r="O190" i="4"/>
  <c r="Q189" i="4"/>
  <c r="P189" i="4"/>
  <c r="O189" i="4"/>
  <c r="Q188" i="4"/>
  <c r="P188" i="4"/>
  <c r="O188" i="4"/>
  <c r="Q187" i="4"/>
  <c r="P187" i="4"/>
  <c r="O187" i="4"/>
  <c r="Q186" i="4"/>
  <c r="P186" i="4"/>
  <c r="O186" i="4"/>
  <c r="Q185" i="4"/>
  <c r="P185" i="4"/>
  <c r="O185" i="4"/>
  <c r="Q184" i="4"/>
  <c r="P184" i="4"/>
  <c r="O184" i="4"/>
  <c r="Q183" i="4"/>
  <c r="P183" i="4"/>
  <c r="O183" i="4"/>
  <c r="Q182" i="4"/>
  <c r="P182" i="4"/>
  <c r="O182" i="4"/>
  <c r="Q181" i="4"/>
  <c r="P181" i="4"/>
  <c r="O181" i="4"/>
  <c r="Q180" i="4"/>
  <c r="P180" i="4"/>
  <c r="O180" i="4"/>
  <c r="Q179" i="4"/>
  <c r="P179" i="4"/>
  <c r="O179" i="4"/>
  <c r="Q178" i="4"/>
  <c r="P178" i="4"/>
  <c r="O178" i="4"/>
  <c r="Q177" i="4"/>
  <c r="P177" i="4"/>
  <c r="O177" i="4"/>
  <c r="Q176" i="4"/>
  <c r="P176" i="4"/>
  <c r="O176" i="4"/>
  <c r="Q175" i="4"/>
  <c r="P175" i="4"/>
  <c r="O175" i="4"/>
  <c r="Q174" i="4"/>
  <c r="P174" i="4"/>
  <c r="O174" i="4"/>
  <c r="Q173" i="4"/>
  <c r="P173" i="4"/>
  <c r="O173" i="4"/>
  <c r="Q172" i="4"/>
  <c r="P172" i="4"/>
  <c r="O172" i="4"/>
  <c r="Q171" i="4"/>
  <c r="P171" i="4"/>
  <c r="O171" i="4"/>
  <c r="Q170" i="4"/>
  <c r="P170" i="4"/>
  <c r="O170" i="4"/>
  <c r="Q169" i="4"/>
  <c r="P169" i="4"/>
  <c r="O169" i="4"/>
  <c r="Q168" i="4"/>
  <c r="P168" i="4"/>
  <c r="O168" i="4"/>
  <c r="Q167" i="4"/>
  <c r="P167" i="4"/>
  <c r="O167" i="4"/>
  <c r="Q166" i="4"/>
  <c r="P166" i="4"/>
  <c r="O166" i="4"/>
  <c r="Q165" i="4"/>
  <c r="P165" i="4"/>
  <c r="O165" i="4"/>
  <c r="Q164" i="4"/>
  <c r="P164" i="4"/>
  <c r="O164" i="4"/>
  <c r="Q163" i="4"/>
  <c r="P163" i="4"/>
  <c r="O163" i="4"/>
  <c r="Q162" i="4"/>
  <c r="P162" i="4"/>
  <c r="O162" i="4"/>
  <c r="Q161" i="4"/>
  <c r="P161" i="4"/>
  <c r="O161" i="4"/>
  <c r="Q160" i="4"/>
  <c r="P160" i="4"/>
  <c r="O160" i="4"/>
  <c r="Q159" i="4"/>
  <c r="P159" i="4"/>
  <c r="O159" i="4"/>
  <c r="Q158" i="4"/>
  <c r="P158" i="4"/>
  <c r="O158" i="4"/>
  <c r="Q157" i="4"/>
  <c r="P157" i="4"/>
  <c r="O157" i="4"/>
  <c r="Q156" i="4"/>
  <c r="P156" i="4"/>
  <c r="O156" i="4"/>
  <c r="Q155" i="4"/>
  <c r="P155" i="4"/>
  <c r="O155" i="4"/>
  <c r="Q154" i="4"/>
  <c r="P154" i="4"/>
  <c r="O154" i="4"/>
  <c r="Q153" i="4"/>
  <c r="P153" i="4"/>
  <c r="O153" i="4"/>
  <c r="Q152" i="4"/>
  <c r="P152" i="4"/>
  <c r="O152" i="4"/>
  <c r="Q151" i="4"/>
  <c r="P151" i="4"/>
  <c r="O151" i="4"/>
  <c r="Q150" i="4"/>
  <c r="P150" i="4"/>
  <c r="O150" i="4"/>
  <c r="Q149" i="4"/>
  <c r="P149" i="4"/>
  <c r="O149" i="4"/>
  <c r="Q148" i="4"/>
  <c r="P148" i="4"/>
  <c r="O148" i="4"/>
  <c r="Q147" i="4"/>
  <c r="P147" i="4"/>
  <c r="O147" i="4"/>
  <c r="Q146" i="4"/>
  <c r="P146" i="4"/>
  <c r="O146" i="4"/>
  <c r="Q145" i="4"/>
  <c r="P145" i="4"/>
  <c r="O145" i="4"/>
  <c r="Q144" i="4"/>
  <c r="P144" i="4"/>
  <c r="O144" i="4"/>
  <c r="Q143" i="4"/>
  <c r="P143" i="4"/>
  <c r="O143" i="4"/>
  <c r="Q142" i="4"/>
  <c r="P142" i="4"/>
  <c r="O142" i="4"/>
  <c r="Q141" i="4"/>
  <c r="P141" i="4"/>
  <c r="O141" i="4"/>
  <c r="Q140" i="4"/>
  <c r="P140" i="4"/>
  <c r="O140" i="4"/>
  <c r="Q139" i="4"/>
  <c r="P139" i="4"/>
  <c r="O139" i="4"/>
  <c r="Q138" i="4"/>
  <c r="P138" i="4"/>
  <c r="O138" i="4"/>
  <c r="Q137" i="4"/>
  <c r="P137" i="4"/>
  <c r="O137" i="4"/>
  <c r="Q136" i="4"/>
  <c r="P136" i="4"/>
  <c r="O136" i="4"/>
  <c r="Q135" i="4"/>
  <c r="P135" i="4"/>
  <c r="O135" i="4"/>
  <c r="Q134" i="4"/>
  <c r="P134" i="4"/>
  <c r="O134" i="4"/>
  <c r="Q133" i="4"/>
  <c r="P133" i="4"/>
  <c r="O133" i="4"/>
  <c r="Q132" i="4"/>
  <c r="P132" i="4"/>
  <c r="O132" i="4"/>
  <c r="Q131" i="4"/>
  <c r="P131" i="4"/>
  <c r="O131" i="4"/>
  <c r="Q130" i="4"/>
  <c r="P130" i="4"/>
  <c r="O130" i="4"/>
  <c r="Q129" i="4"/>
  <c r="P129" i="4"/>
  <c r="O129" i="4"/>
  <c r="Q128" i="4"/>
  <c r="P128" i="4"/>
  <c r="O128" i="4"/>
  <c r="Q127" i="4"/>
  <c r="P127" i="4"/>
  <c r="O127" i="4"/>
  <c r="Q126" i="4"/>
  <c r="P126" i="4"/>
  <c r="O126" i="4"/>
  <c r="Q125" i="4"/>
  <c r="P125" i="4"/>
  <c r="O125" i="4"/>
  <c r="Q124" i="4"/>
  <c r="P124" i="4"/>
  <c r="O124" i="4"/>
  <c r="Q123" i="4"/>
  <c r="P123" i="4"/>
  <c r="O123" i="4"/>
  <c r="Q122" i="4"/>
  <c r="P122" i="4"/>
  <c r="O122" i="4"/>
  <c r="Q121" i="4"/>
  <c r="P121" i="4"/>
  <c r="O121" i="4"/>
  <c r="Q120" i="4"/>
  <c r="P120" i="4"/>
  <c r="O120" i="4"/>
  <c r="Q119" i="4"/>
  <c r="P119" i="4"/>
  <c r="O119" i="4"/>
  <c r="Q118" i="4"/>
  <c r="P118" i="4"/>
  <c r="O118" i="4"/>
  <c r="Q117" i="4"/>
  <c r="P117" i="4"/>
  <c r="O117" i="4"/>
  <c r="Q116" i="4"/>
  <c r="P116" i="4"/>
  <c r="O116" i="4"/>
  <c r="Q115" i="4"/>
  <c r="P115" i="4"/>
  <c r="O115" i="4"/>
  <c r="Q114" i="4"/>
  <c r="P114" i="4"/>
  <c r="O114" i="4"/>
  <c r="Q113" i="4"/>
  <c r="P113" i="4"/>
  <c r="O113" i="4"/>
  <c r="Q112" i="4"/>
  <c r="P112" i="4"/>
  <c r="O112" i="4"/>
  <c r="Q111" i="4"/>
  <c r="P111" i="4"/>
  <c r="O111" i="4"/>
  <c r="Q110" i="4"/>
  <c r="P110" i="4"/>
  <c r="O110" i="4"/>
  <c r="Q109" i="4"/>
  <c r="P109" i="4"/>
  <c r="O109" i="4"/>
  <c r="Q108" i="4"/>
  <c r="P108" i="4"/>
  <c r="O108" i="4"/>
  <c r="Q107" i="4"/>
  <c r="P107" i="4"/>
  <c r="O107" i="4"/>
  <c r="Q106" i="4"/>
  <c r="P106" i="4"/>
  <c r="O106" i="4"/>
  <c r="Q105" i="4"/>
  <c r="P105" i="4"/>
  <c r="O105" i="4"/>
  <c r="Q104" i="4"/>
  <c r="P104" i="4"/>
  <c r="O104" i="4"/>
  <c r="Q103" i="4"/>
  <c r="P103" i="4"/>
  <c r="O103" i="4"/>
  <c r="Q102" i="4"/>
  <c r="P102" i="4"/>
  <c r="O102" i="4"/>
  <c r="Q101" i="4"/>
  <c r="P101" i="4"/>
  <c r="O101" i="4"/>
  <c r="Q100" i="4"/>
  <c r="P100" i="4"/>
  <c r="O100" i="4"/>
  <c r="Q99" i="4"/>
  <c r="P99" i="4"/>
  <c r="O99" i="4"/>
  <c r="Q98" i="4"/>
  <c r="P98" i="4"/>
  <c r="O98" i="4"/>
  <c r="Q97" i="4"/>
  <c r="P97" i="4"/>
  <c r="O97" i="4"/>
  <c r="Q96" i="4"/>
  <c r="P96" i="4"/>
  <c r="O96" i="4"/>
  <c r="Q95" i="4"/>
  <c r="P95" i="4"/>
  <c r="O95" i="4"/>
  <c r="Q94" i="4"/>
  <c r="P94" i="4"/>
  <c r="O94" i="4"/>
  <c r="Q93" i="4"/>
  <c r="P93" i="4"/>
  <c r="O93" i="4"/>
  <c r="Q92" i="4"/>
  <c r="P92" i="4"/>
  <c r="O92" i="4"/>
  <c r="Q91" i="4"/>
  <c r="P91" i="4"/>
  <c r="O91" i="4"/>
  <c r="Q90" i="4"/>
  <c r="P90" i="4"/>
  <c r="O90" i="4"/>
  <c r="Q89" i="4"/>
  <c r="P89" i="4"/>
  <c r="O89" i="4"/>
  <c r="Q88" i="4"/>
  <c r="P88" i="4"/>
  <c r="O88" i="4"/>
  <c r="Q87" i="4"/>
  <c r="P87" i="4"/>
  <c r="O87" i="4"/>
  <c r="Q86" i="4"/>
  <c r="P86" i="4"/>
  <c r="O86" i="4"/>
  <c r="Q85" i="4"/>
  <c r="P85" i="4"/>
  <c r="O85" i="4"/>
  <c r="Q84" i="4"/>
  <c r="P84" i="4"/>
  <c r="O84" i="4"/>
  <c r="Q83" i="4"/>
  <c r="P83" i="4"/>
  <c r="O83" i="4"/>
  <c r="Q82" i="4"/>
  <c r="P82" i="4"/>
  <c r="O82" i="4"/>
  <c r="Q81" i="4"/>
  <c r="P81" i="4"/>
  <c r="O81" i="4"/>
  <c r="Q80" i="4"/>
  <c r="P80" i="4"/>
  <c r="O80" i="4"/>
  <c r="Q79" i="4"/>
  <c r="P79" i="4"/>
  <c r="O79" i="4"/>
  <c r="Q78" i="4"/>
  <c r="P78" i="4"/>
  <c r="O78" i="4"/>
  <c r="Q77" i="4"/>
  <c r="P77" i="4"/>
  <c r="O77" i="4"/>
  <c r="Q76" i="4"/>
  <c r="P76" i="4"/>
  <c r="O76" i="4"/>
  <c r="Q75" i="4"/>
  <c r="P75" i="4"/>
  <c r="O75" i="4"/>
  <c r="Q74" i="4"/>
  <c r="P74" i="4"/>
  <c r="O74" i="4"/>
  <c r="Q273" i="3"/>
  <c r="P273" i="3"/>
  <c r="O273" i="3"/>
  <c r="Q272" i="3"/>
  <c r="P272" i="3"/>
  <c r="O272" i="3"/>
  <c r="Q271" i="3"/>
  <c r="P271" i="3"/>
  <c r="O271" i="3"/>
  <c r="Q270" i="3"/>
  <c r="P270" i="3"/>
  <c r="O270" i="3"/>
  <c r="Q269" i="3"/>
  <c r="P269" i="3"/>
  <c r="O269" i="3"/>
  <c r="Q268" i="3"/>
  <c r="P268" i="3"/>
  <c r="O268" i="3"/>
  <c r="Q267" i="3"/>
  <c r="P267" i="3"/>
  <c r="O267" i="3"/>
  <c r="Q266" i="3"/>
  <c r="P266" i="3"/>
  <c r="O266" i="3"/>
  <c r="Q265" i="3"/>
  <c r="P265" i="3"/>
  <c r="O265" i="3"/>
  <c r="Q264" i="3"/>
  <c r="P264" i="3"/>
  <c r="O264" i="3"/>
  <c r="Q263" i="3"/>
  <c r="P263" i="3"/>
  <c r="O263" i="3"/>
  <c r="Q262" i="3"/>
  <c r="P262" i="3"/>
  <c r="O262" i="3"/>
  <c r="Q261" i="3"/>
  <c r="P261" i="3"/>
  <c r="O261" i="3"/>
  <c r="Q260" i="3"/>
  <c r="P260" i="3"/>
  <c r="O260" i="3"/>
  <c r="Q259" i="3"/>
  <c r="P259" i="3"/>
  <c r="O259" i="3"/>
  <c r="Q258" i="3"/>
  <c r="P258" i="3"/>
  <c r="O258" i="3"/>
  <c r="Q257" i="3"/>
  <c r="P257" i="3"/>
  <c r="O257" i="3"/>
  <c r="Q256" i="3"/>
  <c r="P256" i="3"/>
  <c r="O256" i="3"/>
  <c r="Q255" i="3"/>
  <c r="P255" i="3"/>
  <c r="O255" i="3"/>
  <c r="Q254" i="3"/>
  <c r="P254" i="3"/>
  <c r="O254" i="3"/>
  <c r="Q253" i="3"/>
  <c r="P253" i="3"/>
  <c r="O253" i="3"/>
  <c r="Q252" i="3"/>
  <c r="P252" i="3"/>
  <c r="O252" i="3"/>
  <c r="Q251" i="3"/>
  <c r="P251" i="3"/>
  <c r="O251" i="3"/>
  <c r="Q250" i="3"/>
  <c r="P250" i="3"/>
  <c r="O250" i="3"/>
  <c r="Q249" i="3"/>
  <c r="P249" i="3"/>
  <c r="O249" i="3"/>
  <c r="Q248" i="3"/>
  <c r="P248" i="3"/>
  <c r="O248" i="3"/>
  <c r="Q247" i="3"/>
  <c r="P247" i="3"/>
  <c r="O247" i="3"/>
  <c r="Q246" i="3"/>
  <c r="P246" i="3"/>
  <c r="O246" i="3"/>
  <c r="Q245" i="3"/>
  <c r="P245" i="3"/>
  <c r="O245" i="3"/>
  <c r="Q244" i="3"/>
  <c r="P244" i="3"/>
  <c r="O244" i="3"/>
  <c r="Q243" i="3"/>
  <c r="P243" i="3"/>
  <c r="O243" i="3"/>
  <c r="Q242" i="3"/>
  <c r="P242" i="3"/>
  <c r="O242" i="3"/>
  <c r="Q241" i="3"/>
  <c r="P241" i="3"/>
  <c r="O241" i="3"/>
  <c r="Q240" i="3"/>
  <c r="P240" i="3"/>
  <c r="O240" i="3"/>
  <c r="Q239" i="3"/>
  <c r="P239" i="3"/>
  <c r="O239" i="3"/>
  <c r="Q238" i="3"/>
  <c r="P238" i="3"/>
  <c r="O238" i="3"/>
  <c r="Q237" i="3"/>
  <c r="P237" i="3"/>
  <c r="O237" i="3"/>
  <c r="Q236" i="3"/>
  <c r="P236" i="3"/>
  <c r="O236" i="3"/>
  <c r="Q235" i="3"/>
  <c r="P235" i="3"/>
  <c r="O235" i="3"/>
  <c r="Q234" i="3"/>
  <c r="P234" i="3"/>
  <c r="O234" i="3"/>
  <c r="Q233" i="3"/>
  <c r="P233" i="3"/>
  <c r="O233" i="3"/>
  <c r="Q232" i="3"/>
  <c r="P232" i="3"/>
  <c r="O232" i="3"/>
  <c r="Q231" i="3"/>
  <c r="P231" i="3"/>
  <c r="O231" i="3"/>
  <c r="Q230" i="3"/>
  <c r="P230" i="3"/>
  <c r="O230" i="3"/>
  <c r="Q229" i="3"/>
  <c r="P229" i="3"/>
  <c r="O229" i="3"/>
  <c r="Q228" i="3"/>
  <c r="P228" i="3"/>
  <c r="O228" i="3"/>
  <c r="Q227" i="3"/>
  <c r="P227" i="3"/>
  <c r="O227" i="3"/>
  <c r="Q226" i="3"/>
  <c r="P226" i="3"/>
  <c r="O226" i="3"/>
  <c r="Q225" i="3"/>
  <c r="P225" i="3"/>
  <c r="O225" i="3"/>
  <c r="Q224" i="3"/>
  <c r="P224" i="3"/>
  <c r="O224" i="3"/>
  <c r="Q223" i="3"/>
  <c r="P223" i="3"/>
  <c r="O223" i="3"/>
  <c r="Q222" i="3"/>
  <c r="P222" i="3"/>
  <c r="O222" i="3"/>
  <c r="Q221" i="3"/>
  <c r="P221" i="3"/>
  <c r="O221" i="3"/>
  <c r="Q220" i="3"/>
  <c r="P220" i="3"/>
  <c r="O220" i="3"/>
  <c r="Q219" i="3"/>
  <c r="P219" i="3"/>
  <c r="O219" i="3"/>
  <c r="Q218" i="3"/>
  <c r="P218" i="3"/>
  <c r="O218" i="3"/>
  <c r="Q217" i="3"/>
  <c r="P217" i="3"/>
  <c r="O217" i="3"/>
  <c r="Q216" i="3"/>
  <c r="P216" i="3"/>
  <c r="O216" i="3"/>
  <c r="Q215" i="3"/>
  <c r="P215" i="3"/>
  <c r="O215" i="3"/>
  <c r="Q214" i="3"/>
  <c r="P214" i="3"/>
  <c r="O214" i="3"/>
  <c r="Q213" i="3"/>
  <c r="P213" i="3"/>
  <c r="O213" i="3"/>
  <c r="Q212" i="3"/>
  <c r="P212" i="3"/>
  <c r="O212" i="3"/>
  <c r="Q211" i="3"/>
  <c r="P211" i="3"/>
  <c r="O211" i="3"/>
  <c r="Q210" i="3"/>
  <c r="P210" i="3"/>
  <c r="O210" i="3"/>
  <c r="Q209" i="3"/>
  <c r="P209" i="3"/>
  <c r="O209" i="3"/>
  <c r="Q208" i="3"/>
  <c r="P208" i="3"/>
  <c r="O208" i="3"/>
  <c r="Q207" i="3"/>
  <c r="P207" i="3"/>
  <c r="O207" i="3"/>
  <c r="Q206" i="3"/>
  <c r="P206" i="3"/>
  <c r="O206" i="3"/>
  <c r="Q205" i="3"/>
  <c r="P205" i="3"/>
  <c r="O205" i="3"/>
  <c r="Q204" i="3"/>
  <c r="P204" i="3"/>
  <c r="O204" i="3"/>
  <c r="Q203" i="3"/>
  <c r="P203" i="3"/>
  <c r="O203" i="3"/>
  <c r="Q202" i="3"/>
  <c r="P202" i="3"/>
  <c r="O202" i="3"/>
  <c r="Q201" i="3"/>
  <c r="P201" i="3"/>
  <c r="O201" i="3"/>
  <c r="Q200" i="3"/>
  <c r="P200" i="3"/>
  <c r="O200" i="3"/>
  <c r="Q199" i="3"/>
  <c r="P199" i="3"/>
  <c r="O199" i="3"/>
  <c r="Q198" i="3"/>
  <c r="P198" i="3"/>
  <c r="O198" i="3"/>
  <c r="Q197" i="3"/>
  <c r="P197" i="3"/>
  <c r="O197" i="3"/>
  <c r="Q196" i="3"/>
  <c r="P196" i="3"/>
  <c r="O196" i="3"/>
  <c r="Q195" i="3"/>
  <c r="P195" i="3"/>
  <c r="O195" i="3"/>
  <c r="Q194" i="3"/>
  <c r="P194" i="3"/>
  <c r="O194" i="3"/>
  <c r="Q193" i="3"/>
  <c r="P193" i="3"/>
  <c r="O193" i="3"/>
  <c r="Q192" i="3"/>
  <c r="P192" i="3"/>
  <c r="O192" i="3"/>
  <c r="Q191" i="3"/>
  <c r="P191" i="3"/>
  <c r="O191" i="3"/>
  <c r="Q190" i="3"/>
  <c r="P190" i="3"/>
  <c r="O190" i="3"/>
  <c r="Q189" i="3"/>
  <c r="P189" i="3"/>
  <c r="O189" i="3"/>
  <c r="Q188" i="3"/>
  <c r="P188" i="3"/>
  <c r="O188" i="3"/>
  <c r="Q187" i="3"/>
  <c r="P187" i="3"/>
  <c r="O187" i="3"/>
  <c r="Q186" i="3"/>
  <c r="P186" i="3"/>
  <c r="O186" i="3"/>
  <c r="Q185" i="3"/>
  <c r="P185" i="3"/>
  <c r="O185" i="3"/>
  <c r="Q184" i="3"/>
  <c r="P184" i="3"/>
  <c r="O184" i="3"/>
  <c r="Q183" i="3"/>
  <c r="P183" i="3"/>
  <c r="O183" i="3"/>
  <c r="Q182" i="3"/>
  <c r="P182" i="3"/>
  <c r="O182" i="3"/>
  <c r="Q181" i="3"/>
  <c r="P181" i="3"/>
  <c r="O181" i="3"/>
  <c r="Q180" i="3"/>
  <c r="P180" i="3"/>
  <c r="O180" i="3"/>
  <c r="Q179" i="3"/>
  <c r="P179" i="3"/>
  <c r="O179" i="3"/>
  <c r="Q178" i="3"/>
  <c r="P178" i="3"/>
  <c r="O178" i="3"/>
  <c r="Q177" i="3"/>
  <c r="P177" i="3"/>
  <c r="O177" i="3"/>
  <c r="Q176" i="3"/>
  <c r="P176" i="3"/>
  <c r="O176" i="3"/>
  <c r="Q175" i="3"/>
  <c r="P175" i="3"/>
  <c r="O175" i="3"/>
  <c r="Q174" i="3"/>
  <c r="P174" i="3"/>
  <c r="O174" i="3"/>
  <c r="Q173" i="3"/>
  <c r="P173" i="3"/>
  <c r="O173" i="3"/>
  <c r="Q172" i="3"/>
  <c r="P172" i="3"/>
  <c r="O172" i="3"/>
  <c r="Q171" i="3"/>
  <c r="P171" i="3"/>
  <c r="O171" i="3"/>
  <c r="Q170" i="3"/>
  <c r="P170" i="3"/>
  <c r="O170" i="3"/>
  <c r="Q169" i="3"/>
  <c r="P169" i="3"/>
  <c r="O169" i="3"/>
  <c r="Q168" i="3"/>
  <c r="P168" i="3"/>
  <c r="O168" i="3"/>
  <c r="Q167" i="3"/>
  <c r="P167" i="3"/>
  <c r="O167" i="3"/>
  <c r="Q166" i="3"/>
  <c r="P166" i="3"/>
  <c r="O166" i="3"/>
  <c r="Q165" i="3"/>
  <c r="P165" i="3"/>
  <c r="O165" i="3"/>
  <c r="Q164" i="3"/>
  <c r="P164" i="3"/>
  <c r="O164" i="3"/>
  <c r="Q163" i="3"/>
  <c r="P163" i="3"/>
  <c r="O163" i="3"/>
  <c r="Q162" i="3"/>
  <c r="P162" i="3"/>
  <c r="O162" i="3"/>
  <c r="Q161" i="3"/>
  <c r="P161" i="3"/>
  <c r="O161" i="3"/>
  <c r="Q160" i="3"/>
  <c r="P160" i="3"/>
  <c r="O160" i="3"/>
  <c r="Q159" i="3"/>
  <c r="P159" i="3"/>
  <c r="O159" i="3"/>
  <c r="Q158" i="3"/>
  <c r="P158" i="3"/>
  <c r="O158" i="3"/>
  <c r="Q157" i="3"/>
  <c r="P157" i="3"/>
  <c r="O157" i="3"/>
  <c r="Q156" i="3"/>
  <c r="P156" i="3"/>
  <c r="O156" i="3"/>
  <c r="Q155" i="3"/>
  <c r="P155" i="3"/>
  <c r="O155" i="3"/>
  <c r="Q154" i="3"/>
  <c r="P154" i="3"/>
  <c r="O154" i="3"/>
  <c r="Q153" i="3"/>
  <c r="P153" i="3"/>
  <c r="O153" i="3"/>
  <c r="Q152" i="3"/>
  <c r="P152" i="3"/>
  <c r="O152" i="3"/>
  <c r="Q151" i="3"/>
  <c r="P151" i="3"/>
  <c r="O151" i="3"/>
  <c r="Q150" i="3"/>
  <c r="P150" i="3"/>
  <c r="O150" i="3"/>
  <c r="Q149" i="3"/>
  <c r="P149" i="3"/>
  <c r="O149" i="3"/>
  <c r="Q148" i="3"/>
  <c r="P148" i="3"/>
  <c r="O148" i="3"/>
  <c r="Q147" i="3"/>
  <c r="P147" i="3"/>
  <c r="O147" i="3"/>
  <c r="Q146" i="3"/>
  <c r="P146" i="3"/>
  <c r="O146" i="3"/>
  <c r="Q145" i="3"/>
  <c r="P145" i="3"/>
  <c r="O145" i="3"/>
  <c r="Q144" i="3"/>
  <c r="P144" i="3"/>
  <c r="O144" i="3"/>
  <c r="Q143" i="3"/>
  <c r="P143" i="3"/>
  <c r="O143" i="3"/>
  <c r="Q142" i="3"/>
  <c r="P142" i="3"/>
  <c r="O142" i="3"/>
  <c r="Q141" i="3"/>
  <c r="P141" i="3"/>
  <c r="O141" i="3"/>
  <c r="Q140" i="3"/>
  <c r="P140" i="3"/>
  <c r="O140" i="3"/>
  <c r="Q139" i="3"/>
  <c r="P139" i="3"/>
  <c r="O139" i="3"/>
  <c r="Q138" i="3"/>
  <c r="P138" i="3"/>
  <c r="O138" i="3"/>
  <c r="Q137" i="3"/>
  <c r="P137" i="3"/>
  <c r="O137" i="3"/>
  <c r="Q136" i="3"/>
  <c r="P136" i="3"/>
  <c r="O136" i="3"/>
  <c r="Q135" i="3"/>
  <c r="P135" i="3"/>
  <c r="O135" i="3"/>
  <c r="Q134" i="3"/>
  <c r="P134" i="3"/>
  <c r="O134" i="3"/>
  <c r="Q133" i="3"/>
  <c r="P133" i="3"/>
  <c r="O133" i="3"/>
  <c r="Q132" i="3"/>
  <c r="P132" i="3"/>
  <c r="O132" i="3"/>
  <c r="Q131" i="3"/>
  <c r="P131" i="3"/>
  <c r="O131" i="3"/>
  <c r="Q130" i="3"/>
  <c r="P130" i="3"/>
  <c r="O130" i="3"/>
  <c r="Q129" i="3"/>
  <c r="P129" i="3"/>
  <c r="O129" i="3"/>
  <c r="Q128" i="3"/>
  <c r="P128" i="3"/>
  <c r="O128" i="3"/>
  <c r="Q127" i="3"/>
  <c r="P127" i="3"/>
  <c r="O127" i="3"/>
  <c r="Q126" i="3"/>
  <c r="P126" i="3"/>
  <c r="O126" i="3"/>
  <c r="Q125" i="3"/>
  <c r="P125" i="3"/>
  <c r="O125" i="3"/>
  <c r="Q124" i="3"/>
  <c r="P124" i="3"/>
  <c r="O124" i="3"/>
  <c r="Q123" i="3"/>
  <c r="P123" i="3"/>
  <c r="O123" i="3"/>
  <c r="Q122" i="3"/>
  <c r="P122" i="3"/>
  <c r="O122" i="3"/>
  <c r="Q121" i="3"/>
  <c r="P121" i="3"/>
  <c r="O121" i="3"/>
  <c r="Q120" i="3"/>
  <c r="P120" i="3"/>
  <c r="O120" i="3"/>
  <c r="Q119" i="3"/>
  <c r="P119" i="3"/>
  <c r="O119" i="3"/>
  <c r="Q118" i="3"/>
  <c r="P118" i="3"/>
  <c r="O118" i="3"/>
  <c r="Q117" i="3"/>
  <c r="P117" i="3"/>
  <c r="O117" i="3"/>
  <c r="Q116" i="3"/>
  <c r="P116" i="3"/>
  <c r="O116" i="3"/>
  <c r="Q115" i="3"/>
  <c r="P115" i="3"/>
  <c r="O115" i="3"/>
  <c r="Q114" i="3"/>
  <c r="P114" i="3"/>
  <c r="O114" i="3"/>
  <c r="Q113" i="3"/>
  <c r="P113" i="3"/>
  <c r="O113" i="3"/>
  <c r="Q112" i="3"/>
  <c r="P112" i="3"/>
  <c r="O112" i="3"/>
  <c r="Q111" i="3"/>
  <c r="P111" i="3"/>
  <c r="O111" i="3"/>
  <c r="Q110" i="3"/>
  <c r="P110" i="3"/>
  <c r="O110" i="3"/>
  <c r="Q109" i="3"/>
  <c r="P109" i="3"/>
  <c r="O109" i="3"/>
  <c r="Q108" i="3"/>
  <c r="P108" i="3"/>
  <c r="O108" i="3"/>
  <c r="Q107" i="3"/>
  <c r="P107" i="3"/>
  <c r="O107" i="3"/>
  <c r="Q106" i="3"/>
  <c r="P106" i="3"/>
  <c r="O106" i="3"/>
  <c r="Q105" i="3"/>
  <c r="P105" i="3"/>
  <c r="O105" i="3"/>
  <c r="Q104" i="3"/>
  <c r="P104" i="3"/>
  <c r="O104" i="3"/>
  <c r="Q103" i="3"/>
  <c r="P103" i="3"/>
  <c r="O103" i="3"/>
  <c r="Q102" i="3"/>
  <c r="P102" i="3"/>
  <c r="O102" i="3"/>
  <c r="Q101" i="3"/>
  <c r="P101" i="3"/>
  <c r="O101" i="3"/>
  <c r="Q100" i="3"/>
  <c r="P100" i="3"/>
  <c r="O100" i="3"/>
  <c r="Q99" i="3"/>
  <c r="P99" i="3"/>
  <c r="O99" i="3"/>
  <c r="Q98" i="3"/>
  <c r="P98" i="3"/>
  <c r="O98" i="3"/>
  <c r="Q97" i="3"/>
  <c r="P97" i="3"/>
  <c r="O97" i="3"/>
  <c r="Q96" i="3"/>
  <c r="P96" i="3"/>
  <c r="O96" i="3"/>
  <c r="Q95" i="3"/>
  <c r="P95" i="3"/>
  <c r="O95" i="3"/>
  <c r="Q94" i="3"/>
  <c r="P94" i="3"/>
  <c r="O94" i="3"/>
  <c r="Q93" i="3"/>
  <c r="P93" i="3"/>
  <c r="O93" i="3"/>
  <c r="Q92" i="3"/>
  <c r="P92" i="3"/>
  <c r="O92" i="3"/>
  <c r="Q91" i="3"/>
  <c r="P91" i="3"/>
  <c r="O91" i="3"/>
  <c r="Q90" i="3"/>
  <c r="P90" i="3"/>
  <c r="O90" i="3"/>
  <c r="Q89" i="3"/>
  <c r="P89" i="3"/>
  <c r="O89" i="3"/>
  <c r="Q88" i="3"/>
  <c r="P88" i="3"/>
  <c r="O88" i="3"/>
  <c r="Q87" i="3"/>
  <c r="P87" i="3"/>
  <c r="O87" i="3"/>
  <c r="Q86" i="3"/>
  <c r="P86" i="3"/>
  <c r="O86" i="3"/>
  <c r="Q85" i="3"/>
  <c r="P85" i="3"/>
  <c r="O85" i="3"/>
  <c r="Q84" i="3"/>
  <c r="P84" i="3"/>
  <c r="O84" i="3"/>
  <c r="Q83" i="3"/>
  <c r="P83" i="3"/>
  <c r="O83" i="3"/>
  <c r="Q82" i="3"/>
  <c r="P82" i="3"/>
  <c r="O82" i="3"/>
  <c r="Q81" i="3"/>
  <c r="P81" i="3"/>
  <c r="O81" i="3"/>
  <c r="Q80" i="3"/>
  <c r="P80" i="3"/>
  <c r="O80" i="3"/>
  <c r="Q79" i="3"/>
  <c r="P79" i="3"/>
  <c r="O79" i="3"/>
  <c r="Q78" i="3"/>
  <c r="P78" i="3"/>
  <c r="O78" i="3"/>
  <c r="Q77" i="3"/>
  <c r="P77" i="3"/>
  <c r="O77" i="3"/>
  <c r="Q76" i="3"/>
  <c r="P76" i="3"/>
  <c r="O76" i="3"/>
  <c r="Q75" i="3"/>
  <c r="P75" i="3"/>
  <c r="O75" i="3"/>
  <c r="Q74" i="3"/>
  <c r="P74" i="3"/>
  <c r="O74" i="3"/>
  <c r="Q273" i="1"/>
  <c r="P273" i="1"/>
  <c r="O273" i="1"/>
  <c r="Q272" i="1"/>
  <c r="P272" i="1"/>
  <c r="O272" i="1"/>
  <c r="Q271" i="1"/>
  <c r="P271" i="1"/>
  <c r="O271" i="1"/>
  <c r="Q270" i="1"/>
  <c r="P270" i="1"/>
  <c r="O270" i="1"/>
  <c r="Q269" i="1"/>
  <c r="P269" i="1"/>
  <c r="O269" i="1"/>
  <c r="Q268" i="1"/>
  <c r="P268" i="1"/>
  <c r="O268" i="1"/>
  <c r="Q267" i="1"/>
  <c r="P267" i="1"/>
  <c r="O267" i="1"/>
  <c r="Q266" i="1"/>
  <c r="P266" i="1"/>
  <c r="O266" i="1"/>
  <c r="Q265" i="1"/>
  <c r="P265" i="1"/>
  <c r="O265" i="1"/>
  <c r="Q264" i="1"/>
  <c r="P264" i="1"/>
  <c r="O264" i="1"/>
  <c r="Q263" i="1"/>
  <c r="P263" i="1"/>
  <c r="O263" i="1"/>
  <c r="Q262" i="1"/>
  <c r="P262" i="1"/>
  <c r="O262" i="1"/>
  <c r="Q261" i="1"/>
  <c r="P261" i="1"/>
  <c r="O261" i="1"/>
  <c r="Q260" i="1"/>
  <c r="P260" i="1"/>
  <c r="O260" i="1"/>
  <c r="Q259" i="1"/>
  <c r="P259" i="1"/>
  <c r="O259" i="1"/>
  <c r="Q258" i="1"/>
  <c r="P258" i="1"/>
  <c r="O258" i="1"/>
  <c r="Q257" i="1"/>
  <c r="P257" i="1"/>
  <c r="O257" i="1"/>
  <c r="Q256" i="1"/>
  <c r="P256" i="1"/>
  <c r="O256" i="1"/>
  <c r="Q255" i="1"/>
  <c r="P255" i="1"/>
  <c r="O255" i="1"/>
  <c r="Q254" i="1"/>
  <c r="P254" i="1"/>
  <c r="O254" i="1"/>
  <c r="Q253" i="1"/>
  <c r="P253" i="1"/>
  <c r="O253" i="1"/>
  <c r="Q252" i="1"/>
  <c r="P252" i="1"/>
  <c r="O252" i="1"/>
  <c r="Q251" i="1"/>
  <c r="P251" i="1"/>
  <c r="O251" i="1"/>
  <c r="Q250" i="1"/>
  <c r="P250" i="1"/>
  <c r="O250" i="1"/>
  <c r="Q249" i="1"/>
  <c r="P249" i="1"/>
  <c r="O249" i="1"/>
  <c r="Q248" i="1"/>
  <c r="P248" i="1"/>
  <c r="O248" i="1"/>
  <c r="Q247" i="1"/>
  <c r="P247" i="1"/>
  <c r="O247" i="1"/>
  <c r="Q246" i="1"/>
  <c r="P246" i="1"/>
  <c r="O246" i="1"/>
  <c r="Q245" i="1"/>
  <c r="P245" i="1"/>
  <c r="O245" i="1"/>
  <c r="Q244" i="1"/>
  <c r="P244" i="1"/>
  <c r="O244" i="1"/>
  <c r="Q243" i="1"/>
  <c r="P243" i="1"/>
  <c r="O243" i="1"/>
  <c r="Q242" i="1"/>
  <c r="P242" i="1"/>
  <c r="O242" i="1"/>
  <c r="Q241" i="1"/>
  <c r="P241" i="1"/>
  <c r="O241" i="1"/>
  <c r="Q240" i="1"/>
  <c r="P240" i="1"/>
  <c r="O240" i="1"/>
  <c r="Q239" i="1"/>
  <c r="P239" i="1"/>
  <c r="O239" i="1"/>
  <c r="Q238" i="1"/>
  <c r="P238" i="1"/>
  <c r="O238" i="1"/>
  <c r="Q237" i="1"/>
  <c r="P237" i="1"/>
  <c r="O237" i="1"/>
  <c r="Q236" i="1"/>
  <c r="P236" i="1"/>
  <c r="O236" i="1"/>
  <c r="Q235" i="1"/>
  <c r="P235" i="1"/>
  <c r="O235" i="1"/>
  <c r="Q234" i="1"/>
  <c r="P234" i="1"/>
  <c r="O234" i="1"/>
  <c r="Q233" i="1"/>
  <c r="P233" i="1"/>
  <c r="O233" i="1"/>
  <c r="Q232" i="1"/>
  <c r="P232" i="1"/>
  <c r="O232" i="1"/>
  <c r="Q231" i="1"/>
  <c r="P231" i="1"/>
  <c r="O231" i="1"/>
  <c r="Q230" i="1"/>
  <c r="P230" i="1"/>
  <c r="O230" i="1"/>
  <c r="Q229" i="1"/>
  <c r="P229" i="1"/>
  <c r="O229" i="1"/>
  <c r="Q228" i="1"/>
  <c r="P228" i="1"/>
  <c r="O228" i="1"/>
  <c r="Q227" i="1"/>
  <c r="P227" i="1"/>
  <c r="O227" i="1"/>
  <c r="Q226" i="1"/>
  <c r="P226" i="1"/>
  <c r="O226" i="1"/>
  <c r="Q225" i="1"/>
  <c r="P225" i="1"/>
  <c r="O225" i="1"/>
  <c r="Q224" i="1"/>
  <c r="P224" i="1"/>
  <c r="O224" i="1"/>
  <c r="Q223" i="1"/>
  <c r="P223" i="1"/>
  <c r="O223" i="1"/>
  <c r="Q222" i="1"/>
  <c r="P222" i="1"/>
  <c r="O222" i="1"/>
  <c r="Q221" i="1"/>
  <c r="P221" i="1"/>
  <c r="O221" i="1"/>
  <c r="Q220" i="1"/>
  <c r="P220" i="1"/>
  <c r="O220" i="1"/>
  <c r="Q219" i="1"/>
  <c r="P219" i="1"/>
  <c r="O219" i="1"/>
  <c r="Q218" i="1"/>
  <c r="P218" i="1"/>
  <c r="O218" i="1"/>
  <c r="Q217" i="1"/>
  <c r="P217" i="1"/>
  <c r="O217" i="1"/>
  <c r="Q216" i="1"/>
  <c r="P216" i="1"/>
  <c r="O216" i="1"/>
  <c r="Q215" i="1"/>
  <c r="P215" i="1"/>
  <c r="O215" i="1"/>
  <c r="Q214" i="1"/>
  <c r="P214" i="1"/>
  <c r="O214" i="1"/>
  <c r="Q213" i="1"/>
  <c r="P213" i="1"/>
  <c r="O213" i="1"/>
  <c r="Q212" i="1"/>
  <c r="P212" i="1"/>
  <c r="O212" i="1"/>
  <c r="Q211" i="1"/>
  <c r="P211" i="1"/>
  <c r="O211" i="1"/>
  <c r="Q210" i="1"/>
  <c r="P210" i="1"/>
  <c r="O210" i="1"/>
  <c r="Q209" i="1"/>
  <c r="P209" i="1"/>
  <c r="O209" i="1"/>
  <c r="Q208" i="1"/>
  <c r="P208" i="1"/>
  <c r="O208" i="1"/>
  <c r="Q207" i="1"/>
  <c r="P207" i="1"/>
  <c r="O207" i="1"/>
  <c r="Q206" i="1"/>
  <c r="P206" i="1"/>
  <c r="O206" i="1"/>
  <c r="Q205" i="1"/>
  <c r="P205" i="1"/>
  <c r="O205" i="1"/>
  <c r="Q204" i="1"/>
  <c r="P204" i="1"/>
  <c r="O204" i="1"/>
  <c r="Q203" i="1"/>
  <c r="P203" i="1"/>
  <c r="O203" i="1"/>
  <c r="Q202" i="1"/>
  <c r="P202" i="1"/>
  <c r="O202" i="1"/>
  <c r="Q201" i="1"/>
  <c r="P201" i="1"/>
  <c r="O201" i="1"/>
  <c r="Q200" i="1"/>
  <c r="P200" i="1"/>
  <c r="O200" i="1"/>
  <c r="Q199" i="1"/>
  <c r="P199" i="1"/>
  <c r="O199" i="1"/>
  <c r="Q198" i="1"/>
  <c r="P198" i="1"/>
  <c r="O198" i="1"/>
  <c r="Q197" i="1"/>
  <c r="P197" i="1"/>
  <c r="O197" i="1"/>
  <c r="Q196" i="1"/>
  <c r="P196" i="1"/>
  <c r="O196" i="1"/>
  <c r="Q195" i="1"/>
  <c r="P195" i="1"/>
  <c r="O195" i="1"/>
  <c r="Q194" i="1"/>
  <c r="P194" i="1"/>
  <c r="O194" i="1"/>
  <c r="Q193" i="1"/>
  <c r="P193" i="1"/>
  <c r="O193" i="1"/>
  <c r="Q192" i="1"/>
  <c r="P192" i="1"/>
  <c r="O192" i="1"/>
  <c r="Q191" i="1"/>
  <c r="P191" i="1"/>
  <c r="O191" i="1"/>
  <c r="Q190" i="1"/>
  <c r="P190" i="1"/>
  <c r="O190" i="1"/>
  <c r="Q189" i="1"/>
  <c r="P189" i="1"/>
  <c r="O189" i="1"/>
  <c r="Q188" i="1"/>
  <c r="P188" i="1"/>
  <c r="O188" i="1"/>
  <c r="Q187" i="1"/>
  <c r="P187" i="1"/>
  <c r="O187" i="1"/>
  <c r="Q186" i="1"/>
  <c r="P186" i="1"/>
  <c r="O186" i="1"/>
  <c r="Q185" i="1"/>
  <c r="P185" i="1"/>
  <c r="O185" i="1"/>
  <c r="Q184" i="1"/>
  <c r="P184" i="1"/>
  <c r="O184" i="1"/>
  <c r="Q183" i="1"/>
  <c r="P183" i="1"/>
  <c r="O183" i="1"/>
  <c r="Q182" i="1"/>
  <c r="P182" i="1"/>
  <c r="O182" i="1"/>
  <c r="Q181" i="1"/>
  <c r="P181" i="1"/>
  <c r="O181" i="1"/>
  <c r="Q180" i="1"/>
  <c r="P180" i="1"/>
  <c r="O180" i="1"/>
  <c r="Q179" i="1"/>
  <c r="P179" i="1"/>
  <c r="O179" i="1"/>
  <c r="Q178" i="1"/>
  <c r="P178" i="1"/>
  <c r="O178" i="1"/>
  <c r="Q177" i="1"/>
  <c r="P177" i="1"/>
  <c r="O177" i="1"/>
  <c r="Q176" i="1"/>
  <c r="P176" i="1"/>
  <c r="O176" i="1"/>
  <c r="Q175" i="1"/>
  <c r="P175" i="1"/>
  <c r="O175" i="1"/>
  <c r="Q174" i="1"/>
  <c r="P174" i="1"/>
  <c r="O174" i="1"/>
  <c r="Q173" i="1"/>
  <c r="P173" i="1"/>
  <c r="O173" i="1"/>
  <c r="Q172" i="1"/>
  <c r="P172" i="1"/>
  <c r="O172" i="1"/>
  <c r="Q171" i="1"/>
  <c r="P171" i="1"/>
  <c r="O171" i="1"/>
  <c r="Q170" i="1"/>
  <c r="P170" i="1"/>
  <c r="O170" i="1"/>
  <c r="Q169" i="1"/>
  <c r="P169" i="1"/>
  <c r="O169" i="1"/>
  <c r="Q168" i="1"/>
  <c r="P168" i="1"/>
  <c r="O168" i="1"/>
  <c r="Q167" i="1"/>
  <c r="P167" i="1"/>
  <c r="O167" i="1"/>
  <c r="Q166" i="1"/>
  <c r="P166" i="1"/>
  <c r="O166" i="1"/>
  <c r="Q165" i="1"/>
  <c r="P165" i="1"/>
  <c r="O165" i="1"/>
  <c r="Q164" i="1"/>
  <c r="P164" i="1"/>
  <c r="O164" i="1"/>
  <c r="Q163" i="1"/>
  <c r="P163" i="1"/>
  <c r="O163" i="1"/>
  <c r="Q162" i="1"/>
  <c r="P162" i="1"/>
  <c r="O162" i="1"/>
  <c r="Q161" i="1"/>
  <c r="P161" i="1"/>
  <c r="O161" i="1"/>
  <c r="Q160" i="1"/>
  <c r="P160" i="1"/>
  <c r="O160" i="1"/>
  <c r="Q159" i="1"/>
  <c r="P159" i="1"/>
  <c r="O159" i="1"/>
  <c r="Q158" i="1"/>
  <c r="P158" i="1"/>
  <c r="O158" i="1"/>
  <c r="Q157" i="1"/>
  <c r="P157" i="1"/>
  <c r="O157" i="1"/>
  <c r="Q156" i="1"/>
  <c r="P156" i="1"/>
  <c r="O156" i="1"/>
  <c r="Q155" i="1"/>
  <c r="P155" i="1"/>
  <c r="O155" i="1"/>
  <c r="Q154" i="1"/>
  <c r="P154" i="1"/>
  <c r="O154" i="1"/>
  <c r="Q153" i="1"/>
  <c r="P153" i="1"/>
  <c r="O153" i="1"/>
  <c r="Q152" i="1"/>
  <c r="P152" i="1"/>
  <c r="O152" i="1"/>
  <c r="Q151" i="1"/>
  <c r="P151" i="1"/>
  <c r="O151" i="1"/>
  <c r="Q150" i="1"/>
  <c r="P150" i="1"/>
  <c r="O150" i="1"/>
  <c r="Q149" i="1"/>
  <c r="P149" i="1"/>
  <c r="O149" i="1"/>
  <c r="Q148" i="1"/>
  <c r="P148" i="1"/>
  <c r="O148" i="1"/>
  <c r="Q147" i="1"/>
  <c r="P147" i="1"/>
  <c r="O147" i="1"/>
  <c r="Q146" i="1"/>
  <c r="P146" i="1"/>
  <c r="O146" i="1"/>
  <c r="Q145" i="1"/>
  <c r="P145" i="1"/>
  <c r="O145" i="1"/>
  <c r="Q144" i="1"/>
  <c r="P144" i="1"/>
  <c r="O144" i="1"/>
  <c r="Q143" i="1"/>
  <c r="P143" i="1"/>
  <c r="O143" i="1"/>
  <c r="Q142" i="1"/>
  <c r="P142" i="1"/>
  <c r="O142" i="1"/>
  <c r="Q141" i="1"/>
  <c r="P141" i="1"/>
  <c r="O141" i="1"/>
  <c r="Q140" i="1"/>
  <c r="P140" i="1"/>
  <c r="O140" i="1"/>
  <c r="Q139" i="1"/>
  <c r="P139" i="1"/>
  <c r="O139" i="1"/>
  <c r="Q138" i="1"/>
  <c r="P138" i="1"/>
  <c r="O138" i="1"/>
  <c r="Q137" i="1"/>
  <c r="P137" i="1"/>
  <c r="O137" i="1"/>
  <c r="Q136" i="1"/>
  <c r="P136" i="1"/>
  <c r="O136" i="1"/>
  <c r="Q135" i="1"/>
  <c r="P135" i="1"/>
  <c r="O135" i="1"/>
  <c r="Q134" i="1"/>
  <c r="P134" i="1"/>
  <c r="O134" i="1"/>
  <c r="Q133" i="1"/>
  <c r="P133" i="1"/>
  <c r="O133" i="1"/>
  <c r="Q132" i="1"/>
  <c r="P132" i="1"/>
  <c r="O132" i="1"/>
  <c r="Q131" i="1"/>
  <c r="P131" i="1"/>
  <c r="O131" i="1"/>
  <c r="Q130" i="1"/>
  <c r="P130" i="1"/>
  <c r="O130" i="1"/>
  <c r="Q129" i="1"/>
  <c r="P129" i="1"/>
  <c r="O129" i="1"/>
  <c r="Q128" i="1"/>
  <c r="P128" i="1"/>
  <c r="O128" i="1"/>
  <c r="Q127" i="1"/>
  <c r="P127" i="1"/>
  <c r="O127" i="1"/>
  <c r="Q126" i="1"/>
  <c r="P126" i="1"/>
  <c r="O126" i="1"/>
  <c r="Q125" i="1"/>
  <c r="P125" i="1"/>
  <c r="O125" i="1"/>
  <c r="Q124" i="1"/>
  <c r="P124" i="1"/>
  <c r="O124" i="1"/>
  <c r="Q123" i="1"/>
  <c r="P123" i="1"/>
  <c r="O123" i="1"/>
  <c r="Q122" i="1"/>
  <c r="P122" i="1"/>
  <c r="O122" i="1"/>
  <c r="Q121" i="1"/>
  <c r="P121" i="1"/>
  <c r="O121" i="1"/>
  <c r="Q120" i="1"/>
  <c r="P120" i="1"/>
  <c r="O120" i="1"/>
  <c r="Q119" i="1"/>
  <c r="P119" i="1"/>
  <c r="O119" i="1"/>
  <c r="Q118" i="1"/>
  <c r="P118" i="1"/>
  <c r="O118" i="1"/>
  <c r="Q117" i="1"/>
  <c r="P117" i="1"/>
  <c r="O117" i="1"/>
  <c r="Q116" i="1"/>
  <c r="P116" i="1"/>
  <c r="O116" i="1"/>
  <c r="Q115" i="1"/>
  <c r="P115" i="1"/>
  <c r="O115" i="1"/>
  <c r="Q114" i="1"/>
  <c r="P114" i="1"/>
  <c r="O114" i="1"/>
  <c r="Q113" i="1"/>
  <c r="P113" i="1"/>
  <c r="O113" i="1"/>
  <c r="Q112" i="1"/>
  <c r="P112" i="1"/>
  <c r="O112" i="1"/>
  <c r="Q111" i="1"/>
  <c r="P111" i="1"/>
  <c r="O111" i="1"/>
  <c r="Q110" i="1"/>
  <c r="P110" i="1"/>
  <c r="O110" i="1"/>
  <c r="Q109" i="1"/>
  <c r="P109" i="1"/>
  <c r="O109" i="1"/>
  <c r="Q108" i="1"/>
  <c r="P108" i="1"/>
  <c r="O108" i="1"/>
  <c r="Q107" i="1"/>
  <c r="P107" i="1"/>
  <c r="O107" i="1"/>
  <c r="Q106" i="1"/>
  <c r="P106" i="1"/>
  <c r="O106" i="1"/>
  <c r="Q105" i="1"/>
  <c r="P105" i="1"/>
  <c r="O105" i="1"/>
  <c r="Q104" i="1"/>
  <c r="P104" i="1"/>
  <c r="O104" i="1"/>
  <c r="Q103" i="1"/>
  <c r="P103" i="1"/>
  <c r="O103" i="1"/>
  <c r="Q102" i="1"/>
  <c r="P102" i="1"/>
  <c r="O102" i="1"/>
  <c r="Q101" i="1"/>
  <c r="P101" i="1"/>
  <c r="O101" i="1"/>
  <c r="Q100" i="1"/>
  <c r="P100" i="1"/>
  <c r="O100" i="1"/>
  <c r="Q99" i="1"/>
  <c r="P99" i="1"/>
  <c r="O99" i="1"/>
  <c r="Q98" i="1"/>
  <c r="P98" i="1"/>
  <c r="O98" i="1"/>
  <c r="Q97" i="1"/>
  <c r="P97" i="1"/>
  <c r="O97" i="1"/>
  <c r="Q96" i="1"/>
  <c r="P96" i="1"/>
  <c r="O96" i="1"/>
  <c r="Q95" i="1"/>
  <c r="P95" i="1"/>
  <c r="O95" i="1"/>
  <c r="Q94" i="1"/>
  <c r="P94" i="1"/>
  <c r="O94" i="1"/>
  <c r="Q93" i="1"/>
  <c r="P93" i="1"/>
  <c r="O93" i="1"/>
  <c r="Q92" i="1"/>
  <c r="P92" i="1"/>
  <c r="O92" i="1"/>
  <c r="Q91" i="1"/>
  <c r="P91" i="1"/>
  <c r="O91" i="1"/>
  <c r="Q90" i="1"/>
  <c r="P90" i="1"/>
  <c r="O90" i="1"/>
  <c r="Q89" i="1"/>
  <c r="P89" i="1"/>
  <c r="O89" i="1"/>
  <c r="Q88" i="1"/>
  <c r="P88" i="1"/>
  <c r="O88" i="1"/>
  <c r="Q87" i="1"/>
  <c r="P87" i="1"/>
  <c r="O87" i="1"/>
  <c r="Q86" i="1"/>
  <c r="P86" i="1"/>
  <c r="O86" i="1"/>
  <c r="Q85" i="1"/>
  <c r="P85" i="1"/>
  <c r="O85" i="1"/>
  <c r="Q84" i="1"/>
  <c r="P84" i="1"/>
  <c r="O84" i="1"/>
  <c r="Q83" i="1"/>
  <c r="P83" i="1"/>
  <c r="O83" i="1"/>
  <c r="Q82" i="1"/>
  <c r="P82" i="1"/>
  <c r="O82" i="1"/>
  <c r="Q81" i="1"/>
  <c r="P81" i="1"/>
  <c r="O81" i="1"/>
  <c r="Q80" i="1"/>
  <c r="P80" i="1"/>
  <c r="O80" i="1"/>
  <c r="Q79" i="1"/>
  <c r="P79" i="1"/>
  <c r="O79" i="1"/>
  <c r="Q78" i="1"/>
  <c r="P78" i="1"/>
  <c r="O78" i="1"/>
  <c r="Q77" i="1"/>
  <c r="P77" i="1"/>
  <c r="O77" i="1"/>
  <c r="Q76" i="1"/>
  <c r="P76" i="1"/>
  <c r="O76" i="1"/>
  <c r="Q75" i="1"/>
  <c r="P75" i="1"/>
  <c r="O75" i="1"/>
  <c r="Q74" i="1"/>
  <c r="P74" i="1"/>
  <c r="O74" i="1"/>
  <c r="Q273" i="2"/>
  <c r="P273" i="2"/>
  <c r="O273" i="2"/>
  <c r="Q272" i="2"/>
  <c r="P272" i="2"/>
  <c r="O272" i="2"/>
  <c r="Q271" i="2"/>
  <c r="P271" i="2"/>
  <c r="O271" i="2"/>
  <c r="Q270" i="2"/>
  <c r="P270" i="2"/>
  <c r="O270" i="2"/>
  <c r="Q269" i="2"/>
  <c r="P269" i="2"/>
  <c r="O269" i="2"/>
  <c r="Q268" i="2"/>
  <c r="P268" i="2"/>
  <c r="O268" i="2"/>
  <c r="Q267" i="2"/>
  <c r="P267" i="2"/>
  <c r="O267" i="2"/>
  <c r="Q266" i="2"/>
  <c r="P266" i="2"/>
  <c r="O266" i="2"/>
  <c r="Q265" i="2"/>
  <c r="P265" i="2"/>
  <c r="O265" i="2"/>
  <c r="Q264" i="2"/>
  <c r="P264" i="2"/>
  <c r="O264" i="2"/>
  <c r="Q263" i="2"/>
  <c r="P263" i="2"/>
  <c r="O263" i="2"/>
  <c r="Q262" i="2"/>
  <c r="P262" i="2"/>
  <c r="O262" i="2"/>
  <c r="Q261" i="2"/>
  <c r="P261" i="2"/>
  <c r="O261" i="2"/>
  <c r="Q260" i="2"/>
  <c r="P260" i="2"/>
  <c r="O260" i="2"/>
  <c r="Q259" i="2"/>
  <c r="P259" i="2"/>
  <c r="O259" i="2"/>
  <c r="Q258" i="2"/>
  <c r="P258" i="2"/>
  <c r="O258" i="2"/>
  <c r="Q257" i="2"/>
  <c r="P257" i="2"/>
  <c r="O257" i="2"/>
  <c r="Q256" i="2"/>
  <c r="P256" i="2"/>
  <c r="O256" i="2"/>
  <c r="Q255" i="2"/>
  <c r="P255" i="2"/>
  <c r="O255" i="2"/>
  <c r="Q254" i="2"/>
  <c r="P254" i="2"/>
  <c r="O254" i="2"/>
  <c r="Q253" i="2"/>
  <c r="P253" i="2"/>
  <c r="O253" i="2"/>
  <c r="Q252" i="2"/>
  <c r="P252" i="2"/>
  <c r="O252" i="2"/>
  <c r="Q251" i="2"/>
  <c r="P251" i="2"/>
  <c r="O251" i="2"/>
  <c r="Q250" i="2"/>
  <c r="P250" i="2"/>
  <c r="O250" i="2"/>
  <c r="Q249" i="2"/>
  <c r="P249" i="2"/>
  <c r="O249" i="2"/>
  <c r="Q248" i="2"/>
  <c r="P248" i="2"/>
  <c r="O248" i="2"/>
  <c r="Q247" i="2"/>
  <c r="P247" i="2"/>
  <c r="O247" i="2"/>
  <c r="Q246" i="2"/>
  <c r="P246" i="2"/>
  <c r="O246" i="2"/>
  <c r="Q245" i="2"/>
  <c r="P245" i="2"/>
  <c r="O245" i="2"/>
  <c r="Q244" i="2"/>
  <c r="P244" i="2"/>
  <c r="O244" i="2"/>
  <c r="Q243" i="2"/>
  <c r="P243" i="2"/>
  <c r="O243" i="2"/>
  <c r="Q242" i="2"/>
  <c r="P242" i="2"/>
  <c r="O242" i="2"/>
  <c r="Q241" i="2"/>
  <c r="P241" i="2"/>
  <c r="O241" i="2"/>
  <c r="Q240" i="2"/>
  <c r="P240" i="2"/>
  <c r="O240" i="2"/>
  <c r="Q239" i="2"/>
  <c r="P239" i="2"/>
  <c r="O239" i="2"/>
  <c r="Q238" i="2"/>
  <c r="P238" i="2"/>
  <c r="O238" i="2"/>
  <c r="Q237" i="2"/>
  <c r="P237" i="2"/>
  <c r="O237" i="2"/>
  <c r="Q236" i="2"/>
  <c r="P236" i="2"/>
  <c r="O236" i="2"/>
  <c r="Q235" i="2"/>
  <c r="P235" i="2"/>
  <c r="O235" i="2"/>
  <c r="Q234" i="2"/>
  <c r="P234" i="2"/>
  <c r="O234" i="2"/>
  <c r="Q233" i="2"/>
  <c r="P233" i="2"/>
  <c r="O233" i="2"/>
  <c r="Q232" i="2"/>
  <c r="P232" i="2"/>
  <c r="O232" i="2"/>
  <c r="Q231" i="2"/>
  <c r="P231" i="2"/>
  <c r="O231" i="2"/>
  <c r="Q230" i="2"/>
  <c r="P230" i="2"/>
  <c r="O230" i="2"/>
  <c r="Q229" i="2"/>
  <c r="P229" i="2"/>
  <c r="O229" i="2"/>
  <c r="Q228" i="2"/>
  <c r="P228" i="2"/>
  <c r="O228" i="2"/>
  <c r="Q227" i="2"/>
  <c r="P227" i="2"/>
  <c r="O227" i="2"/>
  <c r="Q226" i="2"/>
  <c r="P226" i="2"/>
  <c r="O226" i="2"/>
  <c r="Q225" i="2"/>
  <c r="P225" i="2"/>
  <c r="O225" i="2"/>
  <c r="Q224" i="2"/>
  <c r="P224" i="2"/>
  <c r="O224" i="2"/>
  <c r="Q223" i="2"/>
  <c r="P223" i="2"/>
  <c r="O223" i="2"/>
  <c r="Q222" i="2"/>
  <c r="P222" i="2"/>
  <c r="O222" i="2"/>
  <c r="Q221" i="2"/>
  <c r="P221" i="2"/>
  <c r="O221" i="2"/>
  <c r="Q220" i="2"/>
  <c r="P220" i="2"/>
  <c r="O220" i="2"/>
  <c r="Q219" i="2"/>
  <c r="P219" i="2"/>
  <c r="O219" i="2"/>
  <c r="Q218" i="2"/>
  <c r="P218" i="2"/>
  <c r="O218" i="2"/>
  <c r="Q217" i="2"/>
  <c r="P217" i="2"/>
  <c r="O217" i="2"/>
  <c r="Q216" i="2"/>
  <c r="P216" i="2"/>
  <c r="O216" i="2"/>
  <c r="Q215" i="2"/>
  <c r="P215" i="2"/>
  <c r="O215" i="2"/>
  <c r="Q214" i="2"/>
  <c r="P214" i="2"/>
  <c r="O214" i="2"/>
  <c r="Q213" i="2"/>
  <c r="P213" i="2"/>
  <c r="O213" i="2"/>
  <c r="Q212" i="2"/>
  <c r="P212" i="2"/>
  <c r="O212" i="2"/>
  <c r="Q211" i="2"/>
  <c r="P211" i="2"/>
  <c r="O211" i="2"/>
  <c r="Q210" i="2"/>
  <c r="P210" i="2"/>
  <c r="O210" i="2"/>
  <c r="Q209" i="2"/>
  <c r="P209" i="2"/>
  <c r="O209" i="2"/>
  <c r="Q208" i="2"/>
  <c r="P208" i="2"/>
  <c r="O208" i="2"/>
  <c r="Q207" i="2"/>
  <c r="P207" i="2"/>
  <c r="O207" i="2"/>
  <c r="Q206" i="2"/>
  <c r="P206" i="2"/>
  <c r="O206" i="2"/>
  <c r="Q205" i="2"/>
  <c r="P205" i="2"/>
  <c r="O205" i="2"/>
  <c r="Q204" i="2"/>
  <c r="P204" i="2"/>
  <c r="O204" i="2"/>
  <c r="Q203" i="2"/>
  <c r="P203" i="2"/>
  <c r="O203" i="2"/>
  <c r="Q202" i="2"/>
  <c r="P202" i="2"/>
  <c r="O202" i="2"/>
  <c r="Q201" i="2"/>
  <c r="P201" i="2"/>
  <c r="O201" i="2"/>
  <c r="Q200" i="2"/>
  <c r="P200" i="2"/>
  <c r="O200" i="2"/>
  <c r="Q199" i="2"/>
  <c r="P199" i="2"/>
  <c r="O199" i="2"/>
  <c r="Q198" i="2"/>
  <c r="P198" i="2"/>
  <c r="O198" i="2"/>
  <c r="Q197" i="2"/>
  <c r="P197" i="2"/>
  <c r="O197" i="2"/>
  <c r="Q196" i="2"/>
  <c r="P196" i="2"/>
  <c r="O196" i="2"/>
  <c r="Q195" i="2"/>
  <c r="P195" i="2"/>
  <c r="O195" i="2"/>
  <c r="Q194" i="2"/>
  <c r="P194" i="2"/>
  <c r="O194" i="2"/>
  <c r="Q193" i="2"/>
  <c r="P193" i="2"/>
  <c r="O193" i="2"/>
  <c r="Q192" i="2"/>
  <c r="P192" i="2"/>
  <c r="O192" i="2"/>
  <c r="Q191" i="2"/>
  <c r="P191" i="2"/>
  <c r="O191" i="2"/>
  <c r="Q190" i="2"/>
  <c r="P190" i="2"/>
  <c r="O190" i="2"/>
  <c r="Q189" i="2"/>
  <c r="P189" i="2"/>
  <c r="O189" i="2"/>
  <c r="Q188" i="2"/>
  <c r="P188" i="2"/>
  <c r="O188" i="2"/>
  <c r="Q187" i="2"/>
  <c r="P187" i="2"/>
  <c r="O187" i="2"/>
  <c r="Q186" i="2"/>
  <c r="P186" i="2"/>
  <c r="O186" i="2"/>
  <c r="Q185" i="2"/>
  <c r="P185" i="2"/>
  <c r="O185" i="2"/>
  <c r="Q184" i="2"/>
  <c r="P184" i="2"/>
  <c r="O184" i="2"/>
  <c r="Q183" i="2"/>
  <c r="P183" i="2"/>
  <c r="O183" i="2"/>
  <c r="Q182" i="2"/>
  <c r="P182" i="2"/>
  <c r="O182" i="2"/>
  <c r="Q181" i="2"/>
  <c r="P181" i="2"/>
  <c r="O181" i="2"/>
  <c r="Q180" i="2"/>
  <c r="P180" i="2"/>
  <c r="O180" i="2"/>
  <c r="Q179" i="2"/>
  <c r="P179" i="2"/>
  <c r="O179" i="2"/>
  <c r="Q178" i="2"/>
  <c r="P178" i="2"/>
  <c r="O178" i="2"/>
  <c r="Q177" i="2"/>
  <c r="P177" i="2"/>
  <c r="O177" i="2"/>
  <c r="Q176" i="2"/>
  <c r="P176" i="2"/>
  <c r="O176" i="2"/>
  <c r="Q175" i="2"/>
  <c r="P175" i="2"/>
  <c r="O175" i="2"/>
  <c r="Q174" i="2"/>
  <c r="P174" i="2"/>
  <c r="O174" i="2"/>
  <c r="Q173" i="2"/>
  <c r="P173" i="2"/>
  <c r="O173" i="2"/>
  <c r="Q172" i="2"/>
  <c r="P172" i="2"/>
  <c r="O172" i="2"/>
  <c r="Q171" i="2"/>
  <c r="P171" i="2"/>
  <c r="O171" i="2"/>
  <c r="Q170" i="2"/>
  <c r="P170" i="2"/>
  <c r="O170" i="2"/>
  <c r="Q169" i="2"/>
  <c r="P169" i="2"/>
  <c r="O169" i="2"/>
  <c r="Q168" i="2"/>
  <c r="P168" i="2"/>
  <c r="O168" i="2"/>
  <c r="Q167" i="2"/>
  <c r="P167" i="2"/>
  <c r="O167" i="2"/>
  <c r="Q166" i="2"/>
  <c r="P166" i="2"/>
  <c r="O166" i="2"/>
  <c r="Q165" i="2"/>
  <c r="P165" i="2"/>
  <c r="O165" i="2"/>
  <c r="Q164" i="2"/>
  <c r="P164" i="2"/>
  <c r="O164" i="2"/>
  <c r="Q163" i="2"/>
  <c r="P163" i="2"/>
  <c r="O163" i="2"/>
  <c r="Q162" i="2"/>
  <c r="P162" i="2"/>
  <c r="O162" i="2"/>
  <c r="Q161" i="2"/>
  <c r="P161" i="2"/>
  <c r="O161" i="2"/>
  <c r="Q160" i="2"/>
  <c r="P160" i="2"/>
  <c r="O160" i="2"/>
  <c r="Q159" i="2"/>
  <c r="P159" i="2"/>
  <c r="O159" i="2"/>
  <c r="Q158" i="2"/>
  <c r="P158" i="2"/>
  <c r="O158" i="2"/>
  <c r="Q157" i="2"/>
  <c r="P157" i="2"/>
  <c r="O157" i="2"/>
  <c r="Q156" i="2"/>
  <c r="P156" i="2"/>
  <c r="O156" i="2"/>
  <c r="Q155" i="2"/>
  <c r="P155" i="2"/>
  <c r="O155" i="2"/>
  <c r="Q154" i="2"/>
  <c r="P154" i="2"/>
  <c r="O154" i="2"/>
  <c r="Q153" i="2"/>
  <c r="P153" i="2"/>
  <c r="O153" i="2"/>
  <c r="Q152" i="2"/>
  <c r="P152" i="2"/>
  <c r="O152" i="2"/>
  <c r="Q151" i="2"/>
  <c r="P151" i="2"/>
  <c r="O151" i="2"/>
  <c r="Q150" i="2"/>
  <c r="P150" i="2"/>
  <c r="O150" i="2"/>
  <c r="Q149" i="2"/>
  <c r="P149" i="2"/>
  <c r="O149" i="2"/>
  <c r="Q148" i="2"/>
  <c r="P148" i="2"/>
  <c r="O148" i="2"/>
  <c r="Q147" i="2"/>
  <c r="P147" i="2"/>
  <c r="O147" i="2"/>
  <c r="Q146" i="2"/>
  <c r="P146" i="2"/>
  <c r="O146" i="2"/>
  <c r="Q145" i="2"/>
  <c r="P145" i="2"/>
  <c r="O145" i="2"/>
  <c r="Q144" i="2"/>
  <c r="P144" i="2"/>
  <c r="O144" i="2"/>
  <c r="Q143" i="2"/>
  <c r="P143" i="2"/>
  <c r="O143" i="2"/>
  <c r="Q142" i="2"/>
  <c r="P142" i="2"/>
  <c r="O142" i="2"/>
  <c r="Q141" i="2"/>
  <c r="P141" i="2"/>
  <c r="O141" i="2"/>
  <c r="Q140" i="2"/>
  <c r="P140" i="2"/>
  <c r="O140" i="2"/>
  <c r="Q139" i="2"/>
  <c r="P139" i="2"/>
  <c r="O139" i="2"/>
  <c r="Q138" i="2"/>
  <c r="P138" i="2"/>
  <c r="O138" i="2"/>
  <c r="Q137" i="2"/>
  <c r="P137" i="2"/>
  <c r="O137" i="2"/>
  <c r="Q136" i="2"/>
  <c r="P136" i="2"/>
  <c r="O136" i="2"/>
  <c r="Q135" i="2"/>
  <c r="P135" i="2"/>
  <c r="O135" i="2"/>
  <c r="Q134" i="2"/>
  <c r="P134" i="2"/>
  <c r="O134" i="2"/>
  <c r="Q133" i="2"/>
  <c r="P133" i="2"/>
  <c r="O133" i="2"/>
  <c r="Q132" i="2"/>
  <c r="P132" i="2"/>
  <c r="O132" i="2"/>
  <c r="Q131" i="2"/>
  <c r="P131" i="2"/>
  <c r="O131" i="2"/>
  <c r="Q130" i="2"/>
  <c r="P130" i="2"/>
  <c r="O130" i="2"/>
  <c r="Q129" i="2"/>
  <c r="P129" i="2"/>
  <c r="O129" i="2"/>
  <c r="Q128" i="2"/>
  <c r="P128" i="2"/>
  <c r="O128" i="2"/>
  <c r="Q127" i="2"/>
  <c r="P127" i="2"/>
  <c r="O127" i="2"/>
  <c r="Q126" i="2"/>
  <c r="P126" i="2"/>
  <c r="O126" i="2"/>
  <c r="Q125" i="2"/>
  <c r="P125" i="2"/>
  <c r="O125" i="2"/>
  <c r="Q124" i="2"/>
  <c r="P124" i="2"/>
  <c r="O124" i="2"/>
  <c r="Q123" i="2"/>
  <c r="P123" i="2"/>
  <c r="O123" i="2"/>
  <c r="Q122" i="2"/>
  <c r="P122" i="2"/>
  <c r="O122" i="2"/>
  <c r="Q121" i="2"/>
  <c r="P121" i="2"/>
  <c r="O121" i="2"/>
  <c r="Q120" i="2"/>
  <c r="P120" i="2"/>
  <c r="O120" i="2"/>
  <c r="Q119" i="2"/>
  <c r="P119" i="2"/>
  <c r="O119" i="2"/>
  <c r="Q118" i="2"/>
  <c r="P118" i="2"/>
  <c r="O118" i="2"/>
  <c r="Q117" i="2"/>
  <c r="P117" i="2"/>
  <c r="O117" i="2"/>
  <c r="Q116" i="2"/>
  <c r="P116" i="2"/>
  <c r="O116" i="2"/>
  <c r="Q115" i="2"/>
  <c r="P115" i="2"/>
  <c r="O115" i="2"/>
  <c r="Q114" i="2"/>
  <c r="P114" i="2"/>
  <c r="O114" i="2"/>
  <c r="Q113" i="2"/>
  <c r="P113" i="2"/>
  <c r="O113" i="2"/>
  <c r="Q112" i="2"/>
  <c r="P112" i="2"/>
  <c r="O112" i="2"/>
  <c r="Q111" i="2"/>
  <c r="P111" i="2"/>
  <c r="O111" i="2"/>
  <c r="Q110" i="2"/>
  <c r="P110" i="2"/>
  <c r="O110" i="2"/>
  <c r="Q109" i="2"/>
  <c r="P109" i="2"/>
  <c r="O109" i="2"/>
  <c r="Q108" i="2"/>
  <c r="P108" i="2"/>
  <c r="O108" i="2"/>
  <c r="Q107" i="2"/>
  <c r="P107" i="2"/>
  <c r="O107" i="2"/>
  <c r="Q106" i="2"/>
  <c r="P106" i="2"/>
  <c r="O106" i="2"/>
  <c r="Q105" i="2"/>
  <c r="P105" i="2"/>
  <c r="O105" i="2"/>
  <c r="Q104" i="2"/>
  <c r="P104" i="2"/>
  <c r="O104" i="2"/>
  <c r="Q103" i="2"/>
  <c r="P103" i="2"/>
  <c r="O103" i="2"/>
  <c r="Q102" i="2"/>
  <c r="P102" i="2"/>
  <c r="O102" i="2"/>
  <c r="Q101" i="2"/>
  <c r="P101" i="2"/>
  <c r="O101" i="2"/>
  <c r="Q100" i="2"/>
  <c r="P100" i="2"/>
  <c r="O100" i="2"/>
  <c r="Q99" i="2"/>
  <c r="P99" i="2"/>
  <c r="O99" i="2"/>
  <c r="Q98" i="2"/>
  <c r="P98" i="2"/>
  <c r="O98" i="2"/>
  <c r="Q97" i="2"/>
  <c r="P97" i="2"/>
  <c r="O97" i="2"/>
  <c r="Q96" i="2"/>
  <c r="P96" i="2"/>
  <c r="O96" i="2"/>
  <c r="Q95" i="2"/>
  <c r="P95" i="2"/>
  <c r="O95" i="2"/>
  <c r="Q94" i="2"/>
  <c r="P94" i="2"/>
  <c r="O94" i="2"/>
  <c r="Q93" i="2"/>
  <c r="P93" i="2"/>
  <c r="O93" i="2"/>
  <c r="Q92" i="2"/>
  <c r="P92" i="2"/>
  <c r="O92" i="2"/>
  <c r="Q91" i="2"/>
  <c r="P91" i="2"/>
  <c r="O91" i="2"/>
  <c r="Q90" i="2"/>
  <c r="P90" i="2"/>
  <c r="O90" i="2"/>
  <c r="Q89" i="2"/>
  <c r="P89" i="2"/>
  <c r="O89" i="2"/>
  <c r="Q88" i="2"/>
  <c r="P88" i="2"/>
  <c r="O88" i="2"/>
  <c r="Q87" i="2"/>
  <c r="P87" i="2"/>
  <c r="O87" i="2"/>
  <c r="Q86" i="2"/>
  <c r="P86" i="2"/>
  <c r="O86" i="2"/>
  <c r="Q85" i="2"/>
  <c r="P85" i="2"/>
  <c r="O85" i="2"/>
  <c r="Q84" i="2"/>
  <c r="P84" i="2"/>
  <c r="O84" i="2"/>
  <c r="Q83" i="2"/>
  <c r="P83" i="2"/>
  <c r="O83" i="2"/>
  <c r="Q82" i="2"/>
  <c r="P82" i="2"/>
  <c r="O82" i="2"/>
  <c r="Q81" i="2"/>
  <c r="P81" i="2"/>
  <c r="O81" i="2"/>
  <c r="Q80" i="2"/>
  <c r="P80" i="2"/>
  <c r="O80" i="2"/>
  <c r="Q79" i="2"/>
  <c r="P79" i="2"/>
  <c r="O79" i="2"/>
  <c r="Q78" i="2"/>
  <c r="P78" i="2"/>
  <c r="O78" i="2"/>
  <c r="Q77" i="2"/>
  <c r="P77" i="2"/>
  <c r="O77" i="2"/>
  <c r="Q76" i="2"/>
  <c r="P76" i="2"/>
  <c r="O76" i="2"/>
  <c r="Q75" i="2"/>
  <c r="P75" i="2"/>
  <c r="O75" i="2"/>
  <c r="Q74" i="2"/>
  <c r="P74" i="2"/>
  <c r="O74" i="2"/>
  <c r="Q273" i="5"/>
  <c r="P273" i="5"/>
  <c r="O273" i="5"/>
  <c r="Q272" i="5"/>
  <c r="P272" i="5"/>
  <c r="O272" i="5"/>
  <c r="Q271" i="5"/>
  <c r="P271" i="5"/>
  <c r="O271" i="5"/>
  <c r="Q270" i="5"/>
  <c r="P270" i="5"/>
  <c r="O270" i="5"/>
  <c r="Q269" i="5"/>
  <c r="P269" i="5"/>
  <c r="O269" i="5"/>
  <c r="Q268" i="5"/>
  <c r="P268" i="5"/>
  <c r="O268" i="5"/>
  <c r="Q267" i="5"/>
  <c r="P267" i="5"/>
  <c r="O267" i="5"/>
  <c r="Q266" i="5"/>
  <c r="P266" i="5"/>
  <c r="O266" i="5"/>
  <c r="Q265" i="5"/>
  <c r="P265" i="5"/>
  <c r="O265" i="5"/>
  <c r="Q264" i="5"/>
  <c r="P264" i="5"/>
  <c r="O264" i="5"/>
  <c r="Q263" i="5"/>
  <c r="P263" i="5"/>
  <c r="O263" i="5"/>
  <c r="Q262" i="5"/>
  <c r="P262" i="5"/>
  <c r="O262" i="5"/>
  <c r="Q261" i="5"/>
  <c r="P261" i="5"/>
  <c r="O261" i="5"/>
  <c r="Q260" i="5"/>
  <c r="P260" i="5"/>
  <c r="O260" i="5"/>
  <c r="Q259" i="5"/>
  <c r="P259" i="5"/>
  <c r="O259" i="5"/>
  <c r="Q258" i="5"/>
  <c r="P258" i="5"/>
  <c r="O258" i="5"/>
  <c r="Q257" i="5"/>
  <c r="P257" i="5"/>
  <c r="O257" i="5"/>
  <c r="Q256" i="5"/>
  <c r="P256" i="5"/>
  <c r="O256" i="5"/>
  <c r="Q255" i="5"/>
  <c r="P255" i="5"/>
  <c r="O255" i="5"/>
  <c r="Q254" i="5"/>
  <c r="P254" i="5"/>
  <c r="O254" i="5"/>
  <c r="Q253" i="5"/>
  <c r="P253" i="5"/>
  <c r="O253" i="5"/>
  <c r="Q252" i="5"/>
  <c r="P252" i="5"/>
  <c r="O252" i="5"/>
  <c r="Q251" i="5"/>
  <c r="P251" i="5"/>
  <c r="O251" i="5"/>
  <c r="Q250" i="5"/>
  <c r="P250" i="5"/>
  <c r="O250" i="5"/>
  <c r="Q249" i="5"/>
  <c r="P249" i="5"/>
  <c r="O249" i="5"/>
  <c r="Q248" i="5"/>
  <c r="P248" i="5"/>
  <c r="O248" i="5"/>
  <c r="Q247" i="5"/>
  <c r="P247" i="5"/>
  <c r="O247" i="5"/>
  <c r="Q246" i="5"/>
  <c r="P246" i="5"/>
  <c r="O246" i="5"/>
  <c r="Q245" i="5"/>
  <c r="P245" i="5"/>
  <c r="O245" i="5"/>
  <c r="Q244" i="5"/>
  <c r="P244" i="5"/>
  <c r="O244" i="5"/>
  <c r="Q243" i="5"/>
  <c r="P243" i="5"/>
  <c r="O243" i="5"/>
  <c r="Q242" i="5"/>
  <c r="P242" i="5"/>
  <c r="O242" i="5"/>
  <c r="Q241" i="5"/>
  <c r="P241" i="5"/>
  <c r="O241" i="5"/>
  <c r="Q240" i="5"/>
  <c r="P240" i="5"/>
  <c r="O240" i="5"/>
  <c r="Q239" i="5"/>
  <c r="P239" i="5"/>
  <c r="O239" i="5"/>
  <c r="Q238" i="5"/>
  <c r="P238" i="5"/>
  <c r="O238" i="5"/>
  <c r="Q237" i="5"/>
  <c r="P237" i="5"/>
  <c r="O237" i="5"/>
  <c r="Q236" i="5"/>
  <c r="P236" i="5"/>
  <c r="O236" i="5"/>
  <c r="Q235" i="5"/>
  <c r="P235" i="5"/>
  <c r="O235" i="5"/>
  <c r="Q234" i="5"/>
  <c r="P234" i="5"/>
  <c r="O234" i="5"/>
  <c r="Q233" i="5"/>
  <c r="P233" i="5"/>
  <c r="O233" i="5"/>
  <c r="Q232" i="5"/>
  <c r="P232" i="5"/>
  <c r="O232" i="5"/>
  <c r="Q231" i="5"/>
  <c r="P231" i="5"/>
  <c r="O231" i="5"/>
  <c r="Q230" i="5"/>
  <c r="P230" i="5"/>
  <c r="O230" i="5"/>
  <c r="Q229" i="5"/>
  <c r="P229" i="5"/>
  <c r="O229" i="5"/>
  <c r="Q228" i="5"/>
  <c r="P228" i="5"/>
  <c r="O228" i="5"/>
  <c r="Q227" i="5"/>
  <c r="P227" i="5"/>
  <c r="O227" i="5"/>
  <c r="Q226" i="5"/>
  <c r="P226" i="5"/>
  <c r="O226" i="5"/>
  <c r="Q225" i="5"/>
  <c r="P225" i="5"/>
  <c r="O225" i="5"/>
  <c r="Q224" i="5"/>
  <c r="P224" i="5"/>
  <c r="O224" i="5"/>
  <c r="Q223" i="5"/>
  <c r="P223" i="5"/>
  <c r="O223" i="5"/>
  <c r="Q222" i="5"/>
  <c r="P222" i="5"/>
  <c r="O222" i="5"/>
  <c r="Q221" i="5"/>
  <c r="P221" i="5"/>
  <c r="O221" i="5"/>
  <c r="Q220" i="5"/>
  <c r="P220" i="5"/>
  <c r="O220" i="5"/>
  <c r="Q219" i="5"/>
  <c r="P219" i="5"/>
  <c r="O219" i="5"/>
  <c r="Q218" i="5"/>
  <c r="P218" i="5"/>
  <c r="O218" i="5"/>
  <c r="Q217" i="5"/>
  <c r="P217" i="5"/>
  <c r="O217" i="5"/>
  <c r="Q216" i="5"/>
  <c r="P216" i="5"/>
  <c r="O216" i="5"/>
  <c r="Q215" i="5"/>
  <c r="P215" i="5"/>
  <c r="O215" i="5"/>
  <c r="Q214" i="5"/>
  <c r="P214" i="5"/>
  <c r="O214" i="5"/>
  <c r="Q213" i="5"/>
  <c r="P213" i="5"/>
  <c r="O213" i="5"/>
  <c r="Q212" i="5"/>
  <c r="P212" i="5"/>
  <c r="O212" i="5"/>
  <c r="Q211" i="5"/>
  <c r="P211" i="5"/>
  <c r="O211" i="5"/>
  <c r="Q210" i="5"/>
  <c r="P210" i="5"/>
  <c r="O210" i="5"/>
  <c r="Q209" i="5"/>
  <c r="P209" i="5"/>
  <c r="O209" i="5"/>
  <c r="Q208" i="5"/>
  <c r="P208" i="5"/>
  <c r="O208" i="5"/>
  <c r="Q207" i="5"/>
  <c r="P207" i="5"/>
  <c r="O207" i="5"/>
  <c r="Q206" i="5"/>
  <c r="P206" i="5"/>
  <c r="O206" i="5"/>
  <c r="Q205" i="5"/>
  <c r="P205" i="5"/>
  <c r="O205" i="5"/>
  <c r="Q204" i="5"/>
  <c r="P204" i="5"/>
  <c r="O204" i="5"/>
  <c r="Q203" i="5"/>
  <c r="P203" i="5"/>
  <c r="O203" i="5"/>
  <c r="Q202" i="5"/>
  <c r="P202" i="5"/>
  <c r="O202" i="5"/>
  <c r="Q201" i="5"/>
  <c r="P201" i="5"/>
  <c r="O201" i="5"/>
  <c r="Q200" i="5"/>
  <c r="P200" i="5"/>
  <c r="O200" i="5"/>
  <c r="Q199" i="5"/>
  <c r="P199" i="5"/>
  <c r="O199" i="5"/>
  <c r="Q198" i="5"/>
  <c r="P198" i="5"/>
  <c r="O198" i="5"/>
  <c r="Q197" i="5"/>
  <c r="P197" i="5"/>
  <c r="O197" i="5"/>
  <c r="Q196" i="5"/>
  <c r="P196" i="5"/>
  <c r="O196" i="5"/>
  <c r="Q195" i="5"/>
  <c r="P195" i="5"/>
  <c r="O195" i="5"/>
  <c r="Q194" i="5"/>
  <c r="P194" i="5"/>
  <c r="O194" i="5"/>
  <c r="Q193" i="5"/>
  <c r="P193" i="5"/>
  <c r="O193" i="5"/>
  <c r="Q192" i="5"/>
  <c r="P192" i="5"/>
  <c r="O192" i="5"/>
  <c r="Q191" i="5"/>
  <c r="P191" i="5"/>
  <c r="O191" i="5"/>
  <c r="Q190" i="5"/>
  <c r="P190" i="5"/>
  <c r="O190" i="5"/>
  <c r="Q189" i="5"/>
  <c r="P189" i="5"/>
  <c r="O189" i="5"/>
  <c r="Q188" i="5"/>
  <c r="P188" i="5"/>
  <c r="O188" i="5"/>
  <c r="Q187" i="5"/>
  <c r="P187" i="5"/>
  <c r="O187" i="5"/>
  <c r="Q186" i="5"/>
  <c r="P186" i="5"/>
  <c r="O186" i="5"/>
  <c r="Q185" i="5"/>
  <c r="P185" i="5"/>
  <c r="O185" i="5"/>
  <c r="Q184" i="5"/>
  <c r="P184" i="5"/>
  <c r="O184" i="5"/>
  <c r="Q183" i="5"/>
  <c r="P183" i="5"/>
  <c r="O183" i="5"/>
  <c r="Q182" i="5"/>
  <c r="P182" i="5"/>
  <c r="O182" i="5"/>
  <c r="Q181" i="5"/>
  <c r="P181" i="5"/>
  <c r="O181" i="5"/>
  <c r="Q180" i="5"/>
  <c r="P180" i="5"/>
  <c r="O180" i="5"/>
  <c r="Q179" i="5"/>
  <c r="P179" i="5"/>
  <c r="O179" i="5"/>
  <c r="Q178" i="5"/>
  <c r="P178" i="5"/>
  <c r="O178" i="5"/>
  <c r="Q177" i="5"/>
  <c r="P177" i="5"/>
  <c r="O177" i="5"/>
  <c r="Q176" i="5"/>
  <c r="P176" i="5"/>
  <c r="O176" i="5"/>
  <c r="Q175" i="5"/>
  <c r="P175" i="5"/>
  <c r="O175" i="5"/>
  <c r="Q174" i="5"/>
  <c r="P174" i="5"/>
  <c r="O174" i="5"/>
  <c r="Q173" i="5"/>
  <c r="P173" i="5"/>
  <c r="O173" i="5"/>
  <c r="Q172" i="5"/>
  <c r="P172" i="5"/>
  <c r="O172" i="5"/>
  <c r="Q171" i="5"/>
  <c r="P171" i="5"/>
  <c r="O171" i="5"/>
  <c r="Q170" i="5"/>
  <c r="P170" i="5"/>
  <c r="O170" i="5"/>
  <c r="Q169" i="5"/>
  <c r="P169" i="5"/>
  <c r="O169" i="5"/>
  <c r="Q168" i="5"/>
  <c r="P168" i="5"/>
  <c r="O168" i="5"/>
  <c r="Q167" i="5"/>
  <c r="P167" i="5"/>
  <c r="O167" i="5"/>
  <c r="Q166" i="5"/>
  <c r="P166" i="5"/>
  <c r="O166" i="5"/>
  <c r="Q165" i="5"/>
  <c r="P165" i="5"/>
  <c r="O165" i="5"/>
  <c r="Q164" i="5"/>
  <c r="P164" i="5"/>
  <c r="O164" i="5"/>
  <c r="Q163" i="5"/>
  <c r="P163" i="5"/>
  <c r="O163" i="5"/>
  <c r="Q162" i="5"/>
  <c r="P162" i="5"/>
  <c r="O162" i="5"/>
  <c r="Q161" i="5"/>
  <c r="P161" i="5"/>
  <c r="O161" i="5"/>
  <c r="Q160" i="5"/>
  <c r="P160" i="5"/>
  <c r="O160" i="5"/>
  <c r="Q159" i="5"/>
  <c r="P159" i="5"/>
  <c r="O159" i="5"/>
  <c r="Q158" i="5"/>
  <c r="P158" i="5"/>
  <c r="O158" i="5"/>
  <c r="Q157" i="5"/>
  <c r="P157" i="5"/>
  <c r="O157" i="5"/>
  <c r="Q156" i="5"/>
  <c r="P156" i="5"/>
  <c r="O156" i="5"/>
  <c r="Q155" i="5"/>
  <c r="P155" i="5"/>
  <c r="O155" i="5"/>
  <c r="Q154" i="5"/>
  <c r="P154" i="5"/>
  <c r="O154" i="5"/>
  <c r="Q153" i="5"/>
  <c r="P153" i="5"/>
  <c r="O153" i="5"/>
  <c r="Q152" i="5"/>
  <c r="P152" i="5"/>
  <c r="O152" i="5"/>
  <c r="Q151" i="5"/>
  <c r="P151" i="5"/>
  <c r="O151" i="5"/>
  <c r="Q150" i="5"/>
  <c r="P150" i="5"/>
  <c r="O150" i="5"/>
  <c r="Q149" i="5"/>
  <c r="P149" i="5"/>
  <c r="O149" i="5"/>
  <c r="Q148" i="5"/>
  <c r="P148" i="5"/>
  <c r="O148" i="5"/>
  <c r="Q147" i="5"/>
  <c r="P147" i="5"/>
  <c r="O147" i="5"/>
  <c r="Q146" i="5"/>
  <c r="P146" i="5"/>
  <c r="O146" i="5"/>
  <c r="Q145" i="5"/>
  <c r="P145" i="5"/>
  <c r="O145" i="5"/>
  <c r="Q144" i="5"/>
  <c r="P144" i="5"/>
  <c r="O144" i="5"/>
  <c r="Q143" i="5"/>
  <c r="P143" i="5"/>
  <c r="O143" i="5"/>
  <c r="Q142" i="5"/>
  <c r="P142" i="5"/>
  <c r="O142" i="5"/>
  <c r="Q141" i="5"/>
  <c r="P141" i="5"/>
  <c r="O141" i="5"/>
  <c r="Q140" i="5"/>
  <c r="P140" i="5"/>
  <c r="O140" i="5"/>
  <c r="Q139" i="5"/>
  <c r="P139" i="5"/>
  <c r="O139" i="5"/>
  <c r="Q138" i="5"/>
  <c r="P138" i="5"/>
  <c r="O138" i="5"/>
  <c r="Q137" i="5"/>
  <c r="P137" i="5"/>
  <c r="O137" i="5"/>
  <c r="Q136" i="5"/>
  <c r="P136" i="5"/>
  <c r="O136" i="5"/>
  <c r="Q135" i="5"/>
  <c r="P135" i="5"/>
  <c r="O135" i="5"/>
  <c r="Q134" i="5"/>
  <c r="P134" i="5"/>
  <c r="O134" i="5"/>
  <c r="Q133" i="5"/>
  <c r="P133" i="5"/>
  <c r="O133" i="5"/>
  <c r="Q132" i="5"/>
  <c r="P132" i="5"/>
  <c r="O132" i="5"/>
  <c r="Q131" i="5"/>
  <c r="P131" i="5"/>
  <c r="O131" i="5"/>
  <c r="Q130" i="5"/>
  <c r="P130" i="5"/>
  <c r="O130" i="5"/>
  <c r="Q129" i="5"/>
  <c r="P129" i="5"/>
  <c r="O129" i="5"/>
  <c r="Q128" i="5"/>
  <c r="P128" i="5"/>
  <c r="O128" i="5"/>
  <c r="Q127" i="5"/>
  <c r="P127" i="5"/>
  <c r="O127" i="5"/>
  <c r="Q126" i="5"/>
  <c r="P126" i="5"/>
  <c r="O126" i="5"/>
  <c r="Q125" i="5"/>
  <c r="P125" i="5"/>
  <c r="O125" i="5"/>
  <c r="Q124" i="5"/>
  <c r="P124" i="5"/>
  <c r="O124" i="5"/>
  <c r="Q123" i="5"/>
  <c r="P123" i="5"/>
  <c r="O123" i="5"/>
  <c r="Q122" i="5"/>
  <c r="P122" i="5"/>
  <c r="O122" i="5"/>
  <c r="Q121" i="5"/>
  <c r="P121" i="5"/>
  <c r="O121" i="5"/>
  <c r="Q120" i="5"/>
  <c r="P120" i="5"/>
  <c r="O120" i="5"/>
  <c r="Q119" i="5"/>
  <c r="P119" i="5"/>
  <c r="O119" i="5"/>
  <c r="Q118" i="5"/>
  <c r="P118" i="5"/>
  <c r="O118" i="5"/>
  <c r="Q117" i="5"/>
  <c r="P117" i="5"/>
  <c r="O117" i="5"/>
  <c r="Q116" i="5"/>
  <c r="P116" i="5"/>
  <c r="O116" i="5"/>
  <c r="Q115" i="5"/>
  <c r="P115" i="5"/>
  <c r="O115" i="5"/>
  <c r="Q114" i="5"/>
  <c r="P114" i="5"/>
  <c r="O114" i="5"/>
  <c r="Q113" i="5"/>
  <c r="P113" i="5"/>
  <c r="O113" i="5"/>
  <c r="Q112" i="5"/>
  <c r="P112" i="5"/>
  <c r="O112" i="5"/>
  <c r="Q111" i="5"/>
  <c r="P111" i="5"/>
  <c r="O111" i="5"/>
  <c r="Q110" i="5"/>
  <c r="P110" i="5"/>
  <c r="O110" i="5"/>
  <c r="Q109" i="5"/>
  <c r="P109" i="5"/>
  <c r="O109" i="5"/>
  <c r="Q108" i="5"/>
  <c r="P108" i="5"/>
  <c r="O108" i="5"/>
  <c r="Q107" i="5"/>
  <c r="P107" i="5"/>
  <c r="O107" i="5"/>
  <c r="Q106" i="5"/>
  <c r="P106" i="5"/>
  <c r="O106" i="5"/>
  <c r="Q105" i="5"/>
  <c r="P105" i="5"/>
  <c r="O105" i="5"/>
  <c r="Q104" i="5"/>
  <c r="P104" i="5"/>
  <c r="O104" i="5"/>
  <c r="Q103" i="5"/>
  <c r="P103" i="5"/>
  <c r="O103" i="5"/>
  <c r="Q102" i="5"/>
  <c r="P102" i="5"/>
  <c r="O102" i="5"/>
  <c r="Q101" i="5"/>
  <c r="P101" i="5"/>
  <c r="O101" i="5"/>
  <c r="Q100" i="5"/>
  <c r="P100" i="5"/>
  <c r="O100" i="5"/>
  <c r="Q99" i="5"/>
  <c r="P99" i="5"/>
  <c r="O99" i="5"/>
  <c r="Q98" i="5"/>
  <c r="P98" i="5"/>
  <c r="O98" i="5"/>
  <c r="Q97" i="5"/>
  <c r="P97" i="5"/>
  <c r="O97" i="5"/>
  <c r="Q96" i="5"/>
  <c r="P96" i="5"/>
  <c r="O96" i="5"/>
  <c r="Q95" i="5"/>
  <c r="P95" i="5"/>
  <c r="O95" i="5"/>
  <c r="Q94" i="5"/>
  <c r="P94" i="5"/>
  <c r="O94" i="5"/>
  <c r="Q93" i="5"/>
  <c r="P93" i="5"/>
  <c r="O93" i="5"/>
  <c r="Q92" i="5"/>
  <c r="P92" i="5"/>
  <c r="O92" i="5"/>
  <c r="Q91" i="5"/>
  <c r="P91" i="5"/>
  <c r="O91" i="5"/>
  <c r="Q90" i="5"/>
  <c r="P90" i="5"/>
  <c r="O90" i="5"/>
  <c r="Q89" i="5"/>
  <c r="P89" i="5"/>
  <c r="O89" i="5"/>
  <c r="Q88" i="5"/>
  <c r="P88" i="5"/>
  <c r="O88" i="5"/>
  <c r="Q87" i="5"/>
  <c r="P87" i="5"/>
  <c r="O87" i="5"/>
  <c r="Q86" i="5"/>
  <c r="P86" i="5"/>
  <c r="O86" i="5"/>
  <c r="Q85" i="5"/>
  <c r="P85" i="5"/>
  <c r="O85" i="5"/>
  <c r="Q84" i="5"/>
  <c r="P84" i="5"/>
  <c r="O84" i="5"/>
  <c r="Q83" i="5"/>
  <c r="P83" i="5"/>
  <c r="O83" i="5"/>
  <c r="Q82" i="5"/>
  <c r="P82" i="5"/>
  <c r="O82" i="5"/>
  <c r="Q81" i="5"/>
  <c r="P81" i="5"/>
  <c r="O81" i="5"/>
  <c r="Q80" i="5"/>
  <c r="P80" i="5"/>
  <c r="O80" i="5"/>
  <c r="Q79" i="5"/>
  <c r="P79" i="5"/>
  <c r="O79" i="5"/>
  <c r="Q78" i="5"/>
  <c r="P78" i="5"/>
  <c r="O78" i="5"/>
  <c r="Q77" i="5"/>
  <c r="P77" i="5"/>
  <c r="O77" i="5"/>
  <c r="Q76" i="5"/>
  <c r="P76" i="5"/>
  <c r="O76" i="5"/>
  <c r="Q75" i="5"/>
  <c r="P75" i="5"/>
  <c r="O75" i="5"/>
  <c r="Q74" i="5"/>
  <c r="P74" i="5"/>
  <c r="O74" i="5"/>
  <c r="R123" i="4" l="1"/>
  <c r="R74" i="4"/>
  <c r="R78" i="4"/>
  <c r="R82" i="4"/>
  <c r="R86" i="4"/>
  <c r="R90" i="4"/>
  <c r="R94" i="4"/>
  <c r="R98" i="4"/>
  <c r="R102" i="4"/>
  <c r="R106" i="4"/>
  <c r="R110" i="4"/>
  <c r="R114" i="4"/>
  <c r="R118" i="4"/>
  <c r="R122" i="4"/>
  <c r="R76" i="4"/>
  <c r="R80" i="4"/>
  <c r="R84" i="4"/>
  <c r="R88" i="4"/>
  <c r="R92" i="4"/>
  <c r="R96" i="4"/>
  <c r="R100" i="4"/>
  <c r="R104" i="4"/>
  <c r="R108" i="4"/>
  <c r="R112" i="4"/>
  <c r="R116" i="4"/>
  <c r="R120" i="4"/>
  <c r="R124" i="4"/>
  <c r="R126" i="4"/>
  <c r="R130" i="4"/>
  <c r="R134" i="4"/>
  <c r="R138" i="4"/>
  <c r="R142" i="4"/>
  <c r="R146" i="4"/>
  <c r="R150" i="4"/>
  <c r="R154" i="4"/>
  <c r="R158" i="4"/>
  <c r="R162" i="4"/>
  <c r="R166" i="4"/>
  <c r="R170" i="4"/>
  <c r="R174" i="4"/>
  <c r="R178" i="4"/>
  <c r="R182" i="4"/>
  <c r="R186" i="4"/>
  <c r="R75" i="4"/>
  <c r="R79" i="4"/>
  <c r="R83" i="4"/>
  <c r="R87" i="4"/>
  <c r="R91" i="4"/>
  <c r="R95" i="4"/>
  <c r="R99" i="4"/>
  <c r="R103" i="4"/>
  <c r="R107" i="4"/>
  <c r="R111" i="4"/>
  <c r="R115" i="4"/>
  <c r="R119" i="4"/>
  <c r="R77" i="4"/>
  <c r="R81" i="4"/>
  <c r="R85" i="4"/>
  <c r="R89" i="4"/>
  <c r="R93" i="4"/>
  <c r="R97" i="4"/>
  <c r="R101" i="4"/>
  <c r="R105" i="4"/>
  <c r="R109" i="4"/>
  <c r="R113" i="4"/>
  <c r="R117" i="4"/>
  <c r="R121" i="4"/>
  <c r="R75" i="2"/>
  <c r="R79" i="2"/>
  <c r="R83" i="2"/>
  <c r="R87" i="2"/>
  <c r="R91" i="2"/>
  <c r="R95" i="2"/>
  <c r="R99" i="2"/>
  <c r="R103" i="2"/>
  <c r="R107" i="2"/>
  <c r="R111" i="2"/>
  <c r="R115" i="2"/>
  <c r="R119" i="2"/>
  <c r="R123" i="2"/>
  <c r="R187" i="2"/>
  <c r="R127" i="1"/>
  <c r="R131" i="1"/>
  <c r="R135" i="1"/>
  <c r="R139" i="1"/>
  <c r="R143" i="1"/>
  <c r="R147" i="1"/>
  <c r="R151" i="1"/>
  <c r="R155" i="1"/>
  <c r="R159" i="1"/>
  <c r="R163" i="1"/>
  <c r="R167" i="1"/>
  <c r="R171" i="1"/>
  <c r="R175" i="1"/>
  <c r="R179" i="1"/>
  <c r="R183" i="1"/>
  <c r="R187" i="1"/>
  <c r="R74" i="1"/>
  <c r="R78" i="1"/>
  <c r="R82" i="1"/>
  <c r="R86" i="1"/>
  <c r="R90" i="1"/>
  <c r="R97" i="1"/>
  <c r="R101" i="1"/>
  <c r="R105" i="1"/>
  <c r="R109" i="1"/>
  <c r="R113" i="1"/>
  <c r="R117" i="1"/>
  <c r="R121" i="1"/>
  <c r="R128" i="1"/>
  <c r="R132" i="1"/>
  <c r="R136" i="1"/>
  <c r="R140" i="1"/>
  <c r="R144" i="1"/>
  <c r="R148" i="1"/>
  <c r="R152" i="1"/>
  <c r="R156" i="1"/>
  <c r="R160" i="1"/>
  <c r="R164" i="1"/>
  <c r="R168" i="1"/>
  <c r="R172" i="1"/>
  <c r="R176" i="1"/>
  <c r="R180" i="1"/>
  <c r="R184" i="1"/>
  <c r="R188" i="1"/>
  <c r="R76" i="2"/>
  <c r="R80" i="2"/>
  <c r="R84" i="2"/>
  <c r="R88" i="2"/>
  <c r="R92" i="2"/>
  <c r="R96" i="2"/>
  <c r="R100" i="2"/>
  <c r="R104" i="2"/>
  <c r="R108" i="2"/>
  <c r="R112" i="2"/>
  <c r="R116" i="2"/>
  <c r="R120" i="2"/>
  <c r="R124" i="2"/>
  <c r="R156" i="2"/>
  <c r="R160" i="2"/>
  <c r="R164" i="2"/>
  <c r="R168" i="2"/>
  <c r="R172" i="2"/>
  <c r="R176" i="2"/>
  <c r="R180" i="2"/>
  <c r="R184" i="2"/>
  <c r="R188" i="2"/>
  <c r="R272" i="2"/>
  <c r="R78" i="3"/>
  <c r="R85" i="3"/>
  <c r="R89" i="3"/>
  <c r="R93" i="3"/>
  <c r="R97" i="3"/>
  <c r="R101" i="3"/>
  <c r="R105" i="3"/>
  <c r="R109" i="3"/>
  <c r="R113" i="3"/>
  <c r="R117" i="3"/>
  <c r="R121" i="3"/>
  <c r="R125" i="3"/>
  <c r="R129" i="3"/>
  <c r="R133" i="3"/>
  <c r="R137" i="3"/>
  <c r="R141" i="3"/>
  <c r="R145" i="3"/>
  <c r="R149" i="3"/>
  <c r="R153" i="3"/>
  <c r="R157" i="3"/>
  <c r="R161" i="3"/>
  <c r="R165" i="3"/>
  <c r="R169" i="3"/>
  <c r="R173" i="3"/>
  <c r="R177" i="3"/>
  <c r="R181" i="3"/>
  <c r="R185" i="3"/>
  <c r="R74" i="3"/>
  <c r="R82" i="3"/>
  <c r="R138" i="3"/>
  <c r="R142" i="3"/>
  <c r="R146" i="3"/>
  <c r="R150" i="3"/>
  <c r="R154" i="3"/>
  <c r="R158" i="3"/>
  <c r="R162" i="3"/>
  <c r="R166" i="3"/>
  <c r="R170" i="3"/>
  <c r="R174" i="3"/>
  <c r="R178" i="3"/>
  <c r="R182" i="3"/>
  <c r="R186" i="3"/>
  <c r="R77" i="3"/>
  <c r="R81" i="3"/>
  <c r="R76" i="3"/>
  <c r="R80" i="3"/>
  <c r="R84" i="3"/>
  <c r="R88" i="3"/>
  <c r="R92" i="3"/>
  <c r="R96" i="3"/>
  <c r="R100" i="3"/>
  <c r="R104" i="3"/>
  <c r="R108" i="3"/>
  <c r="R112" i="3"/>
  <c r="R116" i="3"/>
  <c r="R120" i="3"/>
  <c r="R124" i="3"/>
  <c r="R128" i="3"/>
  <c r="R132" i="3"/>
  <c r="R136" i="3"/>
  <c r="R140" i="3"/>
  <c r="R144" i="3"/>
  <c r="R148" i="3"/>
  <c r="R152" i="3"/>
  <c r="R156" i="3"/>
  <c r="R160" i="3"/>
  <c r="R164" i="3"/>
  <c r="R168" i="3"/>
  <c r="R172" i="3"/>
  <c r="R176" i="3"/>
  <c r="R180" i="3"/>
  <c r="R184" i="3"/>
  <c r="R188" i="3"/>
  <c r="R190" i="3"/>
  <c r="R194" i="3"/>
  <c r="R198" i="3"/>
  <c r="R202" i="3"/>
  <c r="R206" i="3"/>
  <c r="R210" i="3"/>
  <c r="R214" i="3"/>
  <c r="R218" i="3"/>
  <c r="R222" i="3"/>
  <c r="R226" i="3"/>
  <c r="R230" i="3"/>
  <c r="R234" i="3"/>
  <c r="R238" i="3"/>
  <c r="R242" i="3"/>
  <c r="R246" i="3"/>
  <c r="R250" i="3"/>
  <c r="R254" i="3"/>
  <c r="R258" i="3"/>
  <c r="R262" i="3"/>
  <c r="R266" i="3"/>
  <c r="R270" i="3"/>
  <c r="R125" i="4"/>
  <c r="R129" i="4"/>
  <c r="R133" i="4"/>
  <c r="R137" i="4"/>
  <c r="R141" i="4"/>
  <c r="R145" i="4"/>
  <c r="R149" i="4"/>
  <c r="R153" i="4"/>
  <c r="R157" i="4"/>
  <c r="R161" i="4"/>
  <c r="R165" i="4"/>
  <c r="R169" i="4"/>
  <c r="R173" i="4"/>
  <c r="R177" i="4"/>
  <c r="R181" i="4"/>
  <c r="R185" i="4"/>
  <c r="R189" i="4"/>
  <c r="R193" i="4"/>
  <c r="R197" i="4"/>
  <c r="R201" i="4"/>
  <c r="R205" i="4"/>
  <c r="R209" i="4"/>
  <c r="R213" i="4"/>
  <c r="R217" i="4"/>
  <c r="R221" i="4"/>
  <c r="R225" i="4"/>
  <c r="R229" i="4"/>
  <c r="R233" i="4"/>
  <c r="R237" i="4"/>
  <c r="R241" i="4"/>
  <c r="R245" i="4"/>
  <c r="R249" i="4"/>
  <c r="R75" i="3"/>
  <c r="R79" i="3"/>
  <c r="R83" i="3"/>
  <c r="R87" i="3"/>
  <c r="R91" i="3"/>
  <c r="R95" i="3"/>
  <c r="R99" i="3"/>
  <c r="R103" i="3"/>
  <c r="R107" i="3"/>
  <c r="R111" i="3"/>
  <c r="R115" i="3"/>
  <c r="R119" i="3"/>
  <c r="R123" i="3"/>
  <c r="R127" i="3"/>
  <c r="R131" i="3"/>
  <c r="R135" i="3"/>
  <c r="R139" i="3"/>
  <c r="R143" i="3"/>
  <c r="R147" i="3"/>
  <c r="R151" i="3"/>
  <c r="R155" i="3"/>
  <c r="R159" i="3"/>
  <c r="R163" i="3"/>
  <c r="R167" i="3"/>
  <c r="R171" i="3"/>
  <c r="R175" i="3"/>
  <c r="R179" i="3"/>
  <c r="R183" i="3"/>
  <c r="R187" i="3"/>
  <c r="R86" i="3"/>
  <c r="R90" i="3"/>
  <c r="R94" i="3"/>
  <c r="R98" i="3"/>
  <c r="R102" i="3"/>
  <c r="R106" i="3"/>
  <c r="R110" i="3"/>
  <c r="R114" i="3"/>
  <c r="R118" i="3"/>
  <c r="R122" i="3"/>
  <c r="R126" i="3"/>
  <c r="R130" i="3"/>
  <c r="R134" i="3"/>
  <c r="R128" i="4"/>
  <c r="R132" i="4"/>
  <c r="R136" i="4"/>
  <c r="R140" i="4"/>
  <c r="R144" i="4"/>
  <c r="R148" i="4"/>
  <c r="R152" i="4"/>
  <c r="R156" i="4"/>
  <c r="R160" i="4"/>
  <c r="R164" i="4"/>
  <c r="R168" i="4"/>
  <c r="R172" i="4"/>
  <c r="R176" i="4"/>
  <c r="R180" i="4"/>
  <c r="R184" i="4"/>
  <c r="R188" i="4"/>
  <c r="R127" i="4"/>
  <c r="R131" i="4"/>
  <c r="R135" i="4"/>
  <c r="R139" i="4"/>
  <c r="R143" i="4"/>
  <c r="R147" i="4"/>
  <c r="R151" i="4"/>
  <c r="R155" i="4"/>
  <c r="R159" i="4"/>
  <c r="R163" i="4"/>
  <c r="R167" i="4"/>
  <c r="R171" i="4"/>
  <c r="R175" i="4"/>
  <c r="R179" i="4"/>
  <c r="R183" i="4"/>
  <c r="R187" i="4"/>
  <c r="R190" i="4"/>
  <c r="R194" i="4"/>
  <c r="R198" i="4"/>
  <c r="R202" i="4"/>
  <c r="R206" i="4"/>
  <c r="R210" i="4"/>
  <c r="R214" i="4"/>
  <c r="R218" i="4"/>
  <c r="R222" i="4"/>
  <c r="R226" i="4"/>
  <c r="R230" i="4"/>
  <c r="R234" i="4"/>
  <c r="R238" i="4"/>
  <c r="R242" i="4"/>
  <c r="R246" i="4"/>
  <c r="R250" i="4"/>
  <c r="R254" i="4"/>
  <c r="R258" i="4"/>
  <c r="R262" i="4"/>
  <c r="R266" i="4"/>
  <c r="R270" i="4"/>
  <c r="R253" i="4"/>
  <c r="R257" i="4"/>
  <c r="R261" i="4"/>
  <c r="R265" i="4"/>
  <c r="R269" i="4"/>
  <c r="R273" i="4"/>
  <c r="R205" i="3"/>
  <c r="R209" i="3"/>
  <c r="R213" i="3"/>
  <c r="R217" i="3"/>
  <c r="R221" i="3"/>
  <c r="R225" i="3"/>
  <c r="R229" i="3"/>
  <c r="R233" i="3"/>
  <c r="R237" i="3"/>
  <c r="R241" i="3"/>
  <c r="R245" i="3"/>
  <c r="R249" i="3"/>
  <c r="R253" i="3"/>
  <c r="R257" i="3"/>
  <c r="R261" i="3"/>
  <c r="R265" i="3"/>
  <c r="R269" i="3"/>
  <c r="R273" i="3"/>
  <c r="R81" i="1"/>
  <c r="R89" i="1"/>
  <c r="R100" i="1"/>
  <c r="R108" i="1"/>
  <c r="R116" i="1"/>
  <c r="R124" i="1"/>
  <c r="R80" i="1"/>
  <c r="R88" i="1"/>
  <c r="R95" i="1"/>
  <c r="R103" i="1"/>
  <c r="R111" i="1"/>
  <c r="R119" i="1"/>
  <c r="R77" i="1"/>
  <c r="R85" i="1"/>
  <c r="R93" i="1"/>
  <c r="R96" i="1"/>
  <c r="R104" i="1"/>
  <c r="R112" i="1"/>
  <c r="R120" i="1"/>
  <c r="R76" i="1"/>
  <c r="R84" i="1"/>
  <c r="R92" i="1"/>
  <c r="R99" i="1"/>
  <c r="R107" i="1"/>
  <c r="R115" i="1"/>
  <c r="R123" i="1"/>
  <c r="R75" i="1"/>
  <c r="R79" i="1"/>
  <c r="R83" i="1"/>
  <c r="R87" i="1"/>
  <c r="R91" i="1"/>
  <c r="R74" i="2"/>
  <c r="R78" i="2"/>
  <c r="R82" i="2"/>
  <c r="R86" i="2"/>
  <c r="R90" i="2"/>
  <c r="R94" i="2"/>
  <c r="R98" i="2"/>
  <c r="R102" i="2"/>
  <c r="R106" i="2"/>
  <c r="R110" i="2"/>
  <c r="R114" i="2"/>
  <c r="R118" i="2"/>
  <c r="R122" i="2"/>
  <c r="R186" i="2"/>
  <c r="R77" i="2"/>
  <c r="R81" i="2"/>
  <c r="R85" i="2"/>
  <c r="R89" i="2"/>
  <c r="R93" i="2"/>
  <c r="R97" i="2"/>
  <c r="R101" i="2"/>
  <c r="R105" i="2"/>
  <c r="R109" i="2"/>
  <c r="R113" i="2"/>
  <c r="R117" i="2"/>
  <c r="R121" i="2"/>
  <c r="R125" i="2"/>
  <c r="R129" i="2"/>
  <c r="R133" i="2"/>
  <c r="R137" i="2"/>
  <c r="R141" i="2"/>
  <c r="R145" i="2"/>
  <c r="R149" i="2"/>
  <c r="R153" i="2"/>
  <c r="R157" i="2"/>
  <c r="R161" i="2"/>
  <c r="R165" i="2"/>
  <c r="R169" i="2"/>
  <c r="R173" i="2"/>
  <c r="R177" i="2"/>
  <c r="R181" i="2"/>
  <c r="R185" i="2"/>
  <c r="R189" i="2"/>
  <c r="R193" i="2"/>
  <c r="R197" i="2"/>
  <c r="R201" i="2"/>
  <c r="R205" i="2"/>
  <c r="R209" i="2"/>
  <c r="R213" i="2"/>
  <c r="R217" i="2"/>
  <c r="R221" i="2"/>
  <c r="R225" i="2"/>
  <c r="R229" i="2"/>
  <c r="R233" i="2"/>
  <c r="R237" i="2"/>
  <c r="R241" i="2"/>
  <c r="R245" i="2"/>
  <c r="R249" i="2"/>
  <c r="R253" i="2"/>
  <c r="R257" i="2"/>
  <c r="R261" i="2"/>
  <c r="R265" i="2"/>
  <c r="R269" i="2"/>
  <c r="R273" i="2"/>
  <c r="R191" i="5"/>
  <c r="R195" i="5"/>
  <c r="R199" i="5"/>
  <c r="R203" i="5"/>
  <c r="R207" i="5"/>
  <c r="R211" i="5"/>
  <c r="R215" i="5"/>
  <c r="R219" i="5"/>
  <c r="R223" i="5"/>
  <c r="R227" i="5"/>
  <c r="R231" i="5"/>
  <c r="R235" i="5"/>
  <c r="R239" i="5"/>
  <c r="R243" i="5"/>
  <c r="R247" i="5"/>
  <c r="R74" i="5"/>
  <c r="R78" i="5"/>
  <c r="R82" i="5"/>
  <c r="R86" i="5"/>
  <c r="R90" i="5"/>
  <c r="R94" i="5"/>
  <c r="R98" i="5"/>
  <c r="R102" i="5"/>
  <c r="R106" i="5"/>
  <c r="R110" i="5"/>
  <c r="R114" i="5"/>
  <c r="R118" i="5"/>
  <c r="R122" i="5"/>
  <c r="R126" i="5"/>
  <c r="R130" i="5"/>
  <c r="R134" i="5"/>
  <c r="R138" i="5"/>
  <c r="R142" i="5"/>
  <c r="R146" i="5"/>
  <c r="R150" i="5"/>
  <c r="R154" i="5"/>
  <c r="R158" i="5"/>
  <c r="R162" i="5"/>
  <c r="R166" i="5"/>
  <c r="R170" i="5"/>
  <c r="R174" i="5"/>
  <c r="R178" i="5"/>
  <c r="R182" i="5"/>
  <c r="R186" i="5"/>
  <c r="R190" i="5"/>
  <c r="R194" i="5"/>
  <c r="R198" i="5"/>
  <c r="R202" i="5"/>
  <c r="R206" i="5"/>
  <c r="R210" i="5"/>
  <c r="R214" i="5"/>
  <c r="R218" i="5"/>
  <c r="R222" i="5"/>
  <c r="R226" i="5"/>
  <c r="R230" i="5"/>
  <c r="R234" i="5"/>
  <c r="R238" i="5"/>
  <c r="R242" i="5"/>
  <c r="R246" i="5"/>
  <c r="R250" i="5"/>
  <c r="R254" i="5"/>
  <c r="R258" i="5"/>
  <c r="R262" i="5"/>
  <c r="R266" i="5"/>
  <c r="R270" i="5"/>
  <c r="R273" i="5"/>
  <c r="R75" i="5"/>
  <c r="R79" i="5"/>
  <c r="R83" i="5"/>
  <c r="R87" i="5"/>
  <c r="R91" i="5"/>
  <c r="R95" i="5"/>
  <c r="R99" i="5"/>
  <c r="R103" i="5"/>
  <c r="R107" i="5"/>
  <c r="R111" i="5"/>
  <c r="R115" i="5"/>
  <c r="R119" i="5"/>
  <c r="R123" i="5"/>
  <c r="R127" i="5"/>
  <c r="R131" i="5"/>
  <c r="R135" i="5"/>
  <c r="R139" i="5"/>
  <c r="R143" i="5"/>
  <c r="R147" i="5"/>
  <c r="R151" i="5"/>
  <c r="R155" i="5"/>
  <c r="R159" i="5"/>
  <c r="R163" i="5"/>
  <c r="R167" i="5"/>
  <c r="R171" i="5"/>
  <c r="R175" i="5"/>
  <c r="R179" i="5"/>
  <c r="R183" i="5"/>
  <c r="R187" i="5"/>
  <c r="R77" i="5"/>
  <c r="R81" i="5"/>
  <c r="R85" i="5"/>
  <c r="R89" i="5"/>
  <c r="R93" i="5"/>
  <c r="R97" i="5"/>
  <c r="R101" i="5"/>
  <c r="R105" i="5"/>
  <c r="R109" i="5"/>
  <c r="R113" i="5"/>
  <c r="R117" i="5"/>
  <c r="R121" i="5"/>
  <c r="R125" i="5"/>
  <c r="R129" i="5"/>
  <c r="R133" i="5"/>
  <c r="R137" i="5"/>
  <c r="R141" i="5"/>
  <c r="R145" i="5"/>
  <c r="R149" i="5"/>
  <c r="R153" i="5"/>
  <c r="R157" i="5"/>
  <c r="R161" i="5"/>
  <c r="R165" i="5"/>
  <c r="R169" i="5"/>
  <c r="R173" i="5"/>
  <c r="R177" i="5"/>
  <c r="R181" i="5"/>
  <c r="R185" i="5"/>
  <c r="R76" i="5"/>
  <c r="R80" i="5"/>
  <c r="R84" i="5"/>
  <c r="R88" i="5"/>
  <c r="R92" i="5"/>
  <c r="R96" i="5"/>
  <c r="R100" i="5"/>
  <c r="R104" i="5"/>
  <c r="R108" i="5"/>
  <c r="R112" i="5"/>
  <c r="R116" i="5"/>
  <c r="R120" i="5"/>
  <c r="R124" i="5"/>
  <c r="R128" i="5"/>
  <c r="R132" i="5"/>
  <c r="R136" i="5"/>
  <c r="R140" i="5"/>
  <c r="R144" i="5"/>
  <c r="R148" i="5"/>
  <c r="R152" i="5"/>
  <c r="R156" i="5"/>
  <c r="R160" i="5"/>
  <c r="R164" i="5"/>
  <c r="R168" i="5"/>
  <c r="R172" i="5"/>
  <c r="R176" i="5"/>
  <c r="R180" i="5"/>
  <c r="R184" i="5"/>
  <c r="R188" i="5"/>
  <c r="R94" i="1"/>
  <c r="R98" i="1"/>
  <c r="R102" i="1"/>
  <c r="R106" i="1"/>
  <c r="R110" i="1"/>
  <c r="R114" i="1"/>
  <c r="R118" i="1"/>
  <c r="R122" i="1"/>
  <c r="R126" i="1"/>
  <c r="R130" i="1"/>
  <c r="R134" i="1"/>
  <c r="R138" i="1"/>
  <c r="R142" i="1"/>
  <c r="R146" i="1"/>
  <c r="R150" i="1"/>
  <c r="R154" i="1"/>
  <c r="R158" i="1"/>
  <c r="R162" i="1"/>
  <c r="R166" i="1"/>
  <c r="R170" i="1"/>
  <c r="R174" i="1"/>
  <c r="R178" i="1"/>
  <c r="R182" i="1"/>
  <c r="R186" i="1"/>
  <c r="R125" i="1"/>
  <c r="R129" i="1"/>
  <c r="R133" i="1"/>
  <c r="R137" i="1"/>
  <c r="R141" i="1"/>
  <c r="R145" i="1"/>
  <c r="R149" i="1"/>
  <c r="R153" i="1"/>
  <c r="R157" i="1"/>
  <c r="R161" i="1"/>
  <c r="R165" i="1"/>
  <c r="R169" i="1"/>
  <c r="R173" i="1"/>
  <c r="R177" i="1"/>
  <c r="R181" i="1"/>
  <c r="R185" i="1"/>
  <c r="R189" i="1"/>
  <c r="R193" i="1"/>
  <c r="R197" i="1"/>
  <c r="R201" i="1"/>
  <c r="R205" i="1"/>
  <c r="R209" i="1"/>
  <c r="R213" i="1"/>
  <c r="R217" i="1"/>
  <c r="R221" i="1"/>
  <c r="R225" i="1"/>
  <c r="R229" i="1"/>
  <c r="R233" i="1"/>
  <c r="R237" i="1"/>
  <c r="R241" i="1"/>
  <c r="R245" i="1"/>
  <c r="R249" i="1"/>
  <c r="R253" i="1"/>
  <c r="R257" i="1"/>
  <c r="R261" i="1"/>
  <c r="R265" i="1"/>
  <c r="R269" i="1"/>
  <c r="R273" i="1"/>
  <c r="R190" i="1"/>
  <c r="R194" i="1"/>
  <c r="R198" i="1"/>
  <c r="R202" i="1"/>
  <c r="R206" i="1"/>
  <c r="R210" i="1"/>
  <c r="R214" i="1"/>
  <c r="R218" i="1"/>
  <c r="R222" i="1"/>
  <c r="R226" i="1"/>
  <c r="R230" i="1"/>
  <c r="R234" i="1"/>
  <c r="R238" i="1"/>
  <c r="R242" i="1"/>
  <c r="R246" i="1"/>
  <c r="R250" i="1"/>
  <c r="R254" i="1"/>
  <c r="R258" i="1"/>
  <c r="R262" i="1"/>
  <c r="R266" i="1"/>
  <c r="R270" i="1"/>
  <c r="R192" i="4"/>
  <c r="R200" i="4"/>
  <c r="R208" i="4"/>
  <c r="R216" i="4"/>
  <c r="R220" i="4"/>
  <c r="R224" i="4"/>
  <c r="R228" i="4"/>
  <c r="R232" i="4"/>
  <c r="R236" i="4"/>
  <c r="R240" i="4"/>
  <c r="R244" i="4"/>
  <c r="R248" i="4"/>
  <c r="R252" i="4"/>
  <c r="R256" i="4"/>
  <c r="R260" i="4"/>
  <c r="R264" i="4"/>
  <c r="R268" i="4"/>
  <c r="R272" i="4"/>
  <c r="R196" i="4"/>
  <c r="R204" i="4"/>
  <c r="R212" i="4"/>
  <c r="R191" i="4"/>
  <c r="R195" i="4"/>
  <c r="R199" i="4"/>
  <c r="R203" i="4"/>
  <c r="R207" i="4"/>
  <c r="R211" i="4"/>
  <c r="R215" i="4"/>
  <c r="R219" i="4"/>
  <c r="R223" i="4"/>
  <c r="R227" i="4"/>
  <c r="R231" i="4"/>
  <c r="R235" i="4"/>
  <c r="R239" i="4"/>
  <c r="R243" i="4"/>
  <c r="R247" i="4"/>
  <c r="R251" i="4"/>
  <c r="R255" i="4"/>
  <c r="R259" i="4"/>
  <c r="R263" i="4"/>
  <c r="R267" i="4"/>
  <c r="R271" i="4"/>
  <c r="R189" i="3"/>
  <c r="R193" i="3"/>
  <c r="R197" i="3"/>
  <c r="R201" i="3"/>
  <c r="R192" i="3"/>
  <c r="R196" i="3"/>
  <c r="R200" i="3"/>
  <c r="R204" i="3"/>
  <c r="R208" i="3"/>
  <c r="R212" i="3"/>
  <c r="R216" i="3"/>
  <c r="R220" i="3"/>
  <c r="R224" i="3"/>
  <c r="R228" i="3"/>
  <c r="R232" i="3"/>
  <c r="R236" i="3"/>
  <c r="R240" i="3"/>
  <c r="R244" i="3"/>
  <c r="R248" i="3"/>
  <c r="R252" i="3"/>
  <c r="R256" i="3"/>
  <c r="R260" i="3"/>
  <c r="R264" i="3"/>
  <c r="R268" i="3"/>
  <c r="R272" i="3"/>
  <c r="R191" i="3"/>
  <c r="R195" i="3"/>
  <c r="R199" i="3"/>
  <c r="R203" i="3"/>
  <c r="R207" i="3"/>
  <c r="R211" i="3"/>
  <c r="R215" i="3"/>
  <c r="R219" i="3"/>
  <c r="R223" i="3"/>
  <c r="R227" i="3"/>
  <c r="R231" i="3"/>
  <c r="R235" i="3"/>
  <c r="R239" i="3"/>
  <c r="R243" i="3"/>
  <c r="R247" i="3"/>
  <c r="R251" i="3"/>
  <c r="R255" i="3"/>
  <c r="R259" i="3"/>
  <c r="R263" i="3"/>
  <c r="R267" i="3"/>
  <c r="R271" i="3"/>
  <c r="R192" i="1"/>
  <c r="R196" i="1"/>
  <c r="R200" i="1"/>
  <c r="R204" i="1"/>
  <c r="R208" i="1"/>
  <c r="R212" i="1"/>
  <c r="R216" i="1"/>
  <c r="R220" i="1"/>
  <c r="R224" i="1"/>
  <c r="R228" i="1"/>
  <c r="R232" i="1"/>
  <c r="R236" i="1"/>
  <c r="R240" i="1"/>
  <c r="R244" i="1"/>
  <c r="R248" i="1"/>
  <c r="R252" i="1"/>
  <c r="R256" i="1"/>
  <c r="R260" i="1"/>
  <c r="R264" i="1"/>
  <c r="R268" i="1"/>
  <c r="R272" i="1"/>
  <c r="R191" i="1"/>
  <c r="R195" i="1"/>
  <c r="R199" i="1"/>
  <c r="R203" i="1"/>
  <c r="R207" i="1"/>
  <c r="R211" i="1"/>
  <c r="R215" i="1"/>
  <c r="R219" i="1"/>
  <c r="R223" i="1"/>
  <c r="R227" i="1"/>
  <c r="R231" i="1"/>
  <c r="R235" i="1"/>
  <c r="R239" i="1"/>
  <c r="R243" i="1"/>
  <c r="R247" i="1"/>
  <c r="R251" i="1"/>
  <c r="R255" i="1"/>
  <c r="R259" i="1"/>
  <c r="R263" i="1"/>
  <c r="R267" i="1"/>
  <c r="R271" i="1"/>
  <c r="R126" i="2"/>
  <c r="R130" i="2"/>
  <c r="R134" i="2"/>
  <c r="R138" i="2"/>
  <c r="R142" i="2"/>
  <c r="R146" i="2"/>
  <c r="R150" i="2"/>
  <c r="R154" i="2"/>
  <c r="R158" i="2"/>
  <c r="R162" i="2"/>
  <c r="R166" i="2"/>
  <c r="R170" i="2"/>
  <c r="R174" i="2"/>
  <c r="R178" i="2"/>
  <c r="R182" i="2"/>
  <c r="R128" i="2"/>
  <c r="R132" i="2"/>
  <c r="R136" i="2"/>
  <c r="R140" i="2"/>
  <c r="R144" i="2"/>
  <c r="R148" i="2"/>
  <c r="R152" i="2"/>
  <c r="R127" i="2"/>
  <c r="R131" i="2"/>
  <c r="R135" i="2"/>
  <c r="R139" i="2"/>
  <c r="R143" i="2"/>
  <c r="R147" i="2"/>
  <c r="R151" i="2"/>
  <c r="R155" i="2"/>
  <c r="R159" i="2"/>
  <c r="R163" i="2"/>
  <c r="R167" i="2"/>
  <c r="R171" i="2"/>
  <c r="R175" i="2"/>
  <c r="R179" i="2"/>
  <c r="R183" i="2"/>
  <c r="R190" i="2"/>
  <c r="R194" i="2"/>
  <c r="R198" i="2"/>
  <c r="R202" i="2"/>
  <c r="R206" i="2"/>
  <c r="R210" i="2"/>
  <c r="R214" i="2"/>
  <c r="R218" i="2"/>
  <c r="R222" i="2"/>
  <c r="R226" i="2"/>
  <c r="R230" i="2"/>
  <c r="R234" i="2"/>
  <c r="R238" i="2"/>
  <c r="R242" i="2"/>
  <c r="R246" i="2"/>
  <c r="R250" i="2"/>
  <c r="R254" i="2"/>
  <c r="R258" i="2"/>
  <c r="R262" i="2"/>
  <c r="R266" i="2"/>
  <c r="R270" i="2"/>
  <c r="R192" i="2"/>
  <c r="R196" i="2"/>
  <c r="R200" i="2"/>
  <c r="R204" i="2"/>
  <c r="R208" i="2"/>
  <c r="R212" i="2"/>
  <c r="R216" i="2"/>
  <c r="R220" i="2"/>
  <c r="R224" i="2"/>
  <c r="R228" i="2"/>
  <c r="R232" i="2"/>
  <c r="R236" i="2"/>
  <c r="R240" i="2"/>
  <c r="R244" i="2"/>
  <c r="R248" i="2"/>
  <c r="R252" i="2"/>
  <c r="R256" i="2"/>
  <c r="R260" i="2"/>
  <c r="R264" i="2"/>
  <c r="R268" i="2"/>
  <c r="R191" i="2"/>
  <c r="R195" i="2"/>
  <c r="R199" i="2"/>
  <c r="R203" i="2"/>
  <c r="R207" i="2"/>
  <c r="R211" i="2"/>
  <c r="R215" i="2"/>
  <c r="R219" i="2"/>
  <c r="R223" i="2"/>
  <c r="R227" i="2"/>
  <c r="R231" i="2"/>
  <c r="R235" i="2"/>
  <c r="R239" i="2"/>
  <c r="R243" i="2"/>
  <c r="R247" i="2"/>
  <c r="R251" i="2"/>
  <c r="R255" i="2"/>
  <c r="R259" i="2"/>
  <c r="R263" i="2"/>
  <c r="R267" i="2"/>
  <c r="R271" i="2"/>
  <c r="R189" i="5"/>
  <c r="R193" i="5"/>
  <c r="R197" i="5"/>
  <c r="R201" i="5"/>
  <c r="R205" i="5"/>
  <c r="R209" i="5"/>
  <c r="R213" i="5"/>
  <c r="R217" i="5"/>
  <c r="R221" i="5"/>
  <c r="R225" i="5"/>
  <c r="R229" i="5"/>
  <c r="R233" i="5"/>
  <c r="R237" i="5"/>
  <c r="R241" i="5"/>
  <c r="R245" i="5"/>
  <c r="R249" i="5"/>
  <c r="R253" i="5"/>
  <c r="R257" i="5"/>
  <c r="R261" i="5"/>
  <c r="R265" i="5"/>
  <c r="R269" i="5"/>
  <c r="R192" i="5"/>
  <c r="R196" i="5"/>
  <c r="R200" i="5"/>
  <c r="R204" i="5"/>
  <c r="R208" i="5"/>
  <c r="R212" i="5"/>
  <c r="R216" i="5"/>
  <c r="R220" i="5"/>
  <c r="R224" i="5"/>
  <c r="R228" i="5"/>
  <c r="R232" i="5"/>
  <c r="R236" i="5"/>
  <c r="R240" i="5"/>
  <c r="R244" i="5"/>
  <c r="R248" i="5"/>
  <c r="R252" i="5"/>
  <c r="R256" i="5"/>
  <c r="R260" i="5"/>
  <c r="R264" i="5"/>
  <c r="R268" i="5"/>
  <c r="R272" i="5"/>
  <c r="R251" i="5"/>
  <c r="R255" i="5"/>
  <c r="R259" i="5"/>
  <c r="R263" i="5"/>
  <c r="R267" i="5"/>
  <c r="R271" i="5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7" i="10" l="1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P6" i="10"/>
  <c r="K6" i="10"/>
  <c r="F6" i="10"/>
  <c r="A2" i="10"/>
  <c r="U10" i="10" l="1"/>
  <c r="U22" i="10"/>
  <c r="U48" i="10"/>
  <c r="U46" i="10"/>
  <c r="U44" i="10"/>
  <c r="U42" i="10"/>
  <c r="U40" i="10"/>
  <c r="U39" i="10"/>
  <c r="U37" i="10"/>
  <c r="U35" i="10"/>
  <c r="U32" i="10"/>
  <c r="U30" i="10"/>
  <c r="U29" i="10"/>
  <c r="U27" i="10"/>
  <c r="U25" i="10"/>
  <c r="U23" i="10"/>
  <c r="U21" i="10"/>
  <c r="U18" i="10"/>
  <c r="U16" i="10"/>
  <c r="U15" i="10"/>
  <c r="U13" i="10"/>
  <c r="U11" i="10"/>
  <c r="U8" i="10"/>
  <c r="U7" i="10"/>
  <c r="U47" i="10"/>
  <c r="U45" i="10"/>
  <c r="U43" i="10"/>
  <c r="U41" i="10"/>
  <c r="U38" i="10"/>
  <c r="U36" i="10"/>
  <c r="U34" i="10"/>
  <c r="U33" i="10"/>
  <c r="U31" i="10"/>
  <c r="U28" i="10"/>
  <c r="U26" i="10"/>
  <c r="U24" i="10"/>
  <c r="U20" i="10"/>
  <c r="U19" i="10"/>
  <c r="U17" i="10"/>
  <c r="U14" i="10"/>
  <c r="U12" i="10"/>
  <c r="U9" i="10"/>
  <c r="F49" i="10"/>
  <c r="K49" i="10"/>
  <c r="U6" i="10"/>
  <c r="P49" i="10"/>
  <c r="U49" i="10" l="1"/>
  <c r="A2" i="9" l="1"/>
  <c r="T210" i="7" l="1"/>
  <c r="S210" i="7"/>
  <c r="R210" i="7"/>
  <c r="Q210" i="7"/>
  <c r="P210" i="7"/>
  <c r="T209" i="7"/>
  <c r="S209" i="7"/>
  <c r="R209" i="7"/>
  <c r="Q209" i="7"/>
  <c r="P209" i="7"/>
  <c r="T208" i="7"/>
  <c r="S208" i="7"/>
  <c r="R208" i="7"/>
  <c r="Q208" i="7"/>
  <c r="P208" i="7"/>
  <c r="T207" i="7"/>
  <c r="S207" i="7"/>
  <c r="R207" i="7"/>
  <c r="Q207" i="7"/>
  <c r="P207" i="7"/>
  <c r="T206" i="7"/>
  <c r="S206" i="7"/>
  <c r="R206" i="7"/>
  <c r="Q206" i="7"/>
  <c r="P206" i="7"/>
  <c r="T205" i="7"/>
  <c r="S205" i="7"/>
  <c r="R205" i="7"/>
  <c r="Q205" i="7"/>
  <c r="P205" i="7"/>
  <c r="T204" i="7"/>
  <c r="S204" i="7"/>
  <c r="R204" i="7"/>
  <c r="Q204" i="7"/>
  <c r="P204" i="7"/>
  <c r="T203" i="7"/>
  <c r="S203" i="7"/>
  <c r="R203" i="7"/>
  <c r="Q203" i="7"/>
  <c r="P203" i="7"/>
  <c r="T202" i="7"/>
  <c r="S202" i="7"/>
  <c r="R202" i="7"/>
  <c r="Q202" i="7"/>
  <c r="P202" i="7"/>
  <c r="T201" i="7"/>
  <c r="S201" i="7"/>
  <c r="R201" i="7"/>
  <c r="Q201" i="7"/>
  <c r="P201" i="7"/>
  <c r="T200" i="7"/>
  <c r="S200" i="7"/>
  <c r="R200" i="7"/>
  <c r="Q200" i="7"/>
  <c r="P200" i="7"/>
  <c r="T199" i="7"/>
  <c r="S199" i="7"/>
  <c r="R199" i="7"/>
  <c r="Q199" i="7"/>
  <c r="P199" i="7"/>
  <c r="T198" i="7"/>
  <c r="S198" i="7"/>
  <c r="R198" i="7"/>
  <c r="Q198" i="7"/>
  <c r="P198" i="7"/>
  <c r="T197" i="7"/>
  <c r="S197" i="7"/>
  <c r="R197" i="7"/>
  <c r="Q197" i="7"/>
  <c r="P197" i="7"/>
  <c r="T196" i="7"/>
  <c r="S196" i="7"/>
  <c r="R196" i="7"/>
  <c r="Q196" i="7"/>
  <c r="P196" i="7"/>
  <c r="T195" i="7"/>
  <c r="S195" i="7"/>
  <c r="R195" i="7"/>
  <c r="Q195" i="7"/>
  <c r="P195" i="7"/>
  <c r="T194" i="7"/>
  <c r="S194" i="7"/>
  <c r="R194" i="7"/>
  <c r="Q194" i="7"/>
  <c r="P194" i="7"/>
  <c r="T193" i="7"/>
  <c r="S193" i="7"/>
  <c r="R193" i="7"/>
  <c r="Q193" i="7"/>
  <c r="P193" i="7"/>
  <c r="T192" i="7"/>
  <c r="S192" i="7"/>
  <c r="R192" i="7"/>
  <c r="Q192" i="7"/>
  <c r="P192" i="7"/>
  <c r="T191" i="7"/>
  <c r="S191" i="7"/>
  <c r="R191" i="7"/>
  <c r="Q191" i="7"/>
  <c r="P191" i="7"/>
  <c r="T190" i="7"/>
  <c r="S190" i="7"/>
  <c r="R190" i="7"/>
  <c r="Q190" i="7"/>
  <c r="P190" i="7"/>
  <c r="T189" i="7"/>
  <c r="S189" i="7"/>
  <c r="R189" i="7"/>
  <c r="Q189" i="7"/>
  <c r="P189" i="7"/>
  <c r="T188" i="7"/>
  <c r="S188" i="7"/>
  <c r="R188" i="7"/>
  <c r="Q188" i="7"/>
  <c r="P188" i="7"/>
  <c r="T187" i="7"/>
  <c r="S187" i="7"/>
  <c r="R187" i="7"/>
  <c r="Q187" i="7"/>
  <c r="P187" i="7"/>
  <c r="T186" i="7"/>
  <c r="S186" i="7"/>
  <c r="R186" i="7"/>
  <c r="Q186" i="7"/>
  <c r="P186" i="7"/>
  <c r="T185" i="7"/>
  <c r="S185" i="7"/>
  <c r="R185" i="7"/>
  <c r="Q185" i="7"/>
  <c r="P185" i="7"/>
  <c r="T184" i="7"/>
  <c r="S184" i="7"/>
  <c r="R184" i="7"/>
  <c r="Q184" i="7"/>
  <c r="P184" i="7"/>
  <c r="T183" i="7"/>
  <c r="S183" i="7"/>
  <c r="R183" i="7"/>
  <c r="Q183" i="7"/>
  <c r="P183" i="7"/>
  <c r="T182" i="7"/>
  <c r="S182" i="7"/>
  <c r="R182" i="7"/>
  <c r="Q182" i="7"/>
  <c r="P182" i="7"/>
  <c r="T181" i="7"/>
  <c r="S181" i="7"/>
  <c r="R181" i="7"/>
  <c r="Q181" i="7"/>
  <c r="P181" i="7"/>
  <c r="T180" i="7"/>
  <c r="S180" i="7"/>
  <c r="R180" i="7"/>
  <c r="Q180" i="7"/>
  <c r="P180" i="7"/>
  <c r="T179" i="7"/>
  <c r="S179" i="7"/>
  <c r="R179" i="7"/>
  <c r="Q179" i="7"/>
  <c r="P179" i="7"/>
  <c r="T178" i="7"/>
  <c r="S178" i="7"/>
  <c r="R178" i="7"/>
  <c r="Q178" i="7"/>
  <c r="P178" i="7"/>
  <c r="T177" i="7"/>
  <c r="S177" i="7"/>
  <c r="R177" i="7"/>
  <c r="Q177" i="7"/>
  <c r="P177" i="7"/>
  <c r="T176" i="7"/>
  <c r="S176" i="7"/>
  <c r="R176" i="7"/>
  <c r="Q176" i="7"/>
  <c r="P176" i="7"/>
  <c r="T175" i="7"/>
  <c r="S175" i="7"/>
  <c r="R175" i="7"/>
  <c r="Q175" i="7"/>
  <c r="P175" i="7"/>
  <c r="T174" i="7"/>
  <c r="S174" i="7"/>
  <c r="R174" i="7"/>
  <c r="Q174" i="7"/>
  <c r="P174" i="7"/>
  <c r="T173" i="7"/>
  <c r="S173" i="7"/>
  <c r="R173" i="7"/>
  <c r="Q173" i="7"/>
  <c r="P173" i="7"/>
  <c r="T172" i="7"/>
  <c r="S172" i="7"/>
  <c r="R172" i="7"/>
  <c r="Q172" i="7"/>
  <c r="P172" i="7"/>
  <c r="T171" i="7"/>
  <c r="S171" i="7"/>
  <c r="R171" i="7"/>
  <c r="Q171" i="7"/>
  <c r="P171" i="7"/>
  <c r="T170" i="7"/>
  <c r="S170" i="7"/>
  <c r="R170" i="7"/>
  <c r="Q170" i="7"/>
  <c r="P170" i="7"/>
  <c r="T169" i="7"/>
  <c r="S169" i="7"/>
  <c r="R169" i="7"/>
  <c r="Q169" i="7"/>
  <c r="P169" i="7"/>
  <c r="T168" i="7"/>
  <c r="S168" i="7"/>
  <c r="R168" i="7"/>
  <c r="Q168" i="7"/>
  <c r="P168" i="7"/>
  <c r="T167" i="7"/>
  <c r="S167" i="7"/>
  <c r="R167" i="7"/>
  <c r="Q167" i="7"/>
  <c r="P167" i="7"/>
  <c r="T166" i="7"/>
  <c r="S166" i="7"/>
  <c r="R166" i="7"/>
  <c r="Q166" i="7"/>
  <c r="P166" i="7"/>
  <c r="T165" i="7"/>
  <c r="S165" i="7"/>
  <c r="R165" i="7"/>
  <c r="Q165" i="7"/>
  <c r="P165" i="7"/>
  <c r="T164" i="7"/>
  <c r="S164" i="7"/>
  <c r="R164" i="7"/>
  <c r="Q164" i="7"/>
  <c r="P164" i="7"/>
  <c r="T163" i="7"/>
  <c r="S163" i="7"/>
  <c r="R163" i="7"/>
  <c r="Q163" i="7"/>
  <c r="P163" i="7"/>
  <c r="T162" i="7"/>
  <c r="S162" i="7"/>
  <c r="R162" i="7"/>
  <c r="Q162" i="7"/>
  <c r="P162" i="7"/>
  <c r="T161" i="7"/>
  <c r="S161" i="7"/>
  <c r="R161" i="7"/>
  <c r="Q161" i="7"/>
  <c r="P161" i="7"/>
  <c r="T160" i="7"/>
  <c r="S160" i="7"/>
  <c r="R160" i="7"/>
  <c r="Q160" i="7"/>
  <c r="P160" i="7"/>
  <c r="T159" i="7"/>
  <c r="S159" i="7"/>
  <c r="R159" i="7"/>
  <c r="Q159" i="7"/>
  <c r="P159" i="7"/>
  <c r="T158" i="7"/>
  <c r="S158" i="7"/>
  <c r="R158" i="7"/>
  <c r="Q158" i="7"/>
  <c r="P158" i="7"/>
  <c r="T157" i="7"/>
  <c r="S157" i="7"/>
  <c r="R157" i="7"/>
  <c r="Q157" i="7"/>
  <c r="P157" i="7"/>
  <c r="T156" i="7"/>
  <c r="S156" i="7"/>
  <c r="R156" i="7"/>
  <c r="Q156" i="7"/>
  <c r="P156" i="7"/>
  <c r="T155" i="7"/>
  <c r="S155" i="7"/>
  <c r="R155" i="7"/>
  <c r="Q155" i="7"/>
  <c r="P155" i="7"/>
  <c r="T154" i="7"/>
  <c r="S154" i="7"/>
  <c r="R154" i="7"/>
  <c r="Q154" i="7"/>
  <c r="P154" i="7"/>
  <c r="T153" i="7"/>
  <c r="S153" i="7"/>
  <c r="R153" i="7"/>
  <c r="Q153" i="7"/>
  <c r="P153" i="7"/>
  <c r="T152" i="7"/>
  <c r="S152" i="7"/>
  <c r="R152" i="7"/>
  <c r="Q152" i="7"/>
  <c r="P152" i="7"/>
  <c r="T151" i="7"/>
  <c r="S151" i="7"/>
  <c r="R151" i="7"/>
  <c r="Q151" i="7"/>
  <c r="P151" i="7"/>
  <c r="T150" i="7"/>
  <c r="S150" i="7"/>
  <c r="R150" i="7"/>
  <c r="Q150" i="7"/>
  <c r="P150" i="7"/>
  <c r="T149" i="7"/>
  <c r="S149" i="7"/>
  <c r="R149" i="7"/>
  <c r="Q149" i="7"/>
  <c r="P149" i="7"/>
  <c r="T148" i="7"/>
  <c r="S148" i="7"/>
  <c r="R148" i="7"/>
  <c r="Q148" i="7"/>
  <c r="P148" i="7"/>
  <c r="T147" i="7"/>
  <c r="S147" i="7"/>
  <c r="R147" i="7"/>
  <c r="Q147" i="7"/>
  <c r="P147" i="7"/>
  <c r="T146" i="7"/>
  <c r="S146" i="7"/>
  <c r="R146" i="7"/>
  <c r="Q146" i="7"/>
  <c r="P146" i="7"/>
  <c r="T145" i="7"/>
  <c r="S145" i="7"/>
  <c r="R145" i="7"/>
  <c r="Q145" i="7"/>
  <c r="P145" i="7"/>
  <c r="T144" i="7"/>
  <c r="S144" i="7"/>
  <c r="R144" i="7"/>
  <c r="Q144" i="7"/>
  <c r="P144" i="7"/>
  <c r="T143" i="7"/>
  <c r="S143" i="7"/>
  <c r="R143" i="7"/>
  <c r="Q143" i="7"/>
  <c r="P143" i="7"/>
  <c r="T142" i="7"/>
  <c r="S142" i="7"/>
  <c r="R142" i="7"/>
  <c r="Q142" i="7"/>
  <c r="P142" i="7"/>
  <c r="T141" i="7"/>
  <c r="S141" i="7"/>
  <c r="R141" i="7"/>
  <c r="Q141" i="7"/>
  <c r="P141" i="7"/>
  <c r="T140" i="7"/>
  <c r="S140" i="7"/>
  <c r="R140" i="7"/>
  <c r="Q140" i="7"/>
  <c r="P140" i="7"/>
  <c r="T139" i="7"/>
  <c r="S139" i="7"/>
  <c r="R139" i="7"/>
  <c r="Q139" i="7"/>
  <c r="P139" i="7"/>
  <c r="T138" i="7"/>
  <c r="S138" i="7"/>
  <c r="R138" i="7"/>
  <c r="Q138" i="7"/>
  <c r="P138" i="7"/>
  <c r="T137" i="7"/>
  <c r="S137" i="7"/>
  <c r="R137" i="7"/>
  <c r="Q137" i="7"/>
  <c r="P137" i="7"/>
  <c r="T136" i="7"/>
  <c r="S136" i="7"/>
  <c r="R136" i="7"/>
  <c r="Q136" i="7"/>
  <c r="P136" i="7"/>
  <c r="T135" i="7"/>
  <c r="S135" i="7"/>
  <c r="R135" i="7"/>
  <c r="Q135" i="7"/>
  <c r="P135" i="7"/>
  <c r="T134" i="7"/>
  <c r="S134" i="7"/>
  <c r="R134" i="7"/>
  <c r="Q134" i="7"/>
  <c r="P134" i="7"/>
  <c r="T133" i="7"/>
  <c r="S133" i="7"/>
  <c r="R133" i="7"/>
  <c r="Q133" i="7"/>
  <c r="P133" i="7"/>
  <c r="T132" i="7"/>
  <c r="S132" i="7"/>
  <c r="R132" i="7"/>
  <c r="Q132" i="7"/>
  <c r="P132" i="7"/>
  <c r="T131" i="7"/>
  <c r="S131" i="7"/>
  <c r="R131" i="7"/>
  <c r="Q131" i="7"/>
  <c r="P131" i="7"/>
  <c r="T130" i="7"/>
  <c r="S130" i="7"/>
  <c r="R130" i="7"/>
  <c r="Q130" i="7"/>
  <c r="P130" i="7"/>
  <c r="T129" i="7"/>
  <c r="S129" i="7"/>
  <c r="R129" i="7"/>
  <c r="Q129" i="7"/>
  <c r="P129" i="7"/>
  <c r="T128" i="7"/>
  <c r="S128" i="7"/>
  <c r="R128" i="7"/>
  <c r="Q128" i="7"/>
  <c r="P128" i="7"/>
  <c r="T127" i="7"/>
  <c r="S127" i="7"/>
  <c r="R127" i="7"/>
  <c r="Q127" i="7"/>
  <c r="P127" i="7"/>
  <c r="T126" i="7"/>
  <c r="S126" i="7"/>
  <c r="R126" i="7"/>
  <c r="Q126" i="7"/>
  <c r="P126" i="7"/>
  <c r="T125" i="7"/>
  <c r="S125" i="7"/>
  <c r="R125" i="7"/>
  <c r="Q125" i="7"/>
  <c r="P125" i="7"/>
  <c r="T124" i="7"/>
  <c r="S124" i="7"/>
  <c r="R124" i="7"/>
  <c r="Q124" i="7"/>
  <c r="P124" i="7"/>
  <c r="T123" i="7"/>
  <c r="S123" i="7"/>
  <c r="R123" i="7"/>
  <c r="Q123" i="7"/>
  <c r="P123" i="7"/>
  <c r="T122" i="7"/>
  <c r="S122" i="7"/>
  <c r="R122" i="7"/>
  <c r="Q122" i="7"/>
  <c r="P122" i="7"/>
  <c r="T121" i="7"/>
  <c r="S121" i="7"/>
  <c r="R121" i="7"/>
  <c r="Q121" i="7"/>
  <c r="P121" i="7"/>
  <c r="T120" i="7"/>
  <c r="S120" i="7"/>
  <c r="R120" i="7"/>
  <c r="Q120" i="7"/>
  <c r="P120" i="7"/>
  <c r="T119" i="7"/>
  <c r="S119" i="7"/>
  <c r="R119" i="7"/>
  <c r="Q119" i="7"/>
  <c r="P119" i="7"/>
  <c r="T118" i="7"/>
  <c r="S118" i="7"/>
  <c r="R118" i="7"/>
  <c r="Q118" i="7"/>
  <c r="P118" i="7"/>
  <c r="T117" i="7"/>
  <c r="S117" i="7"/>
  <c r="R117" i="7"/>
  <c r="Q117" i="7"/>
  <c r="P117" i="7"/>
  <c r="T116" i="7"/>
  <c r="S116" i="7"/>
  <c r="R116" i="7"/>
  <c r="Q116" i="7"/>
  <c r="P116" i="7"/>
  <c r="T115" i="7"/>
  <c r="S115" i="7"/>
  <c r="R115" i="7"/>
  <c r="Q115" i="7"/>
  <c r="P115" i="7"/>
  <c r="T114" i="7"/>
  <c r="S114" i="7"/>
  <c r="R114" i="7"/>
  <c r="Q114" i="7"/>
  <c r="P114" i="7"/>
  <c r="T113" i="7"/>
  <c r="S113" i="7"/>
  <c r="R113" i="7"/>
  <c r="Q113" i="7"/>
  <c r="P113" i="7"/>
  <c r="T112" i="7"/>
  <c r="S112" i="7"/>
  <c r="R112" i="7"/>
  <c r="Q112" i="7"/>
  <c r="P112" i="7"/>
  <c r="T111" i="7"/>
  <c r="S111" i="7"/>
  <c r="R111" i="7"/>
  <c r="Q111" i="7"/>
  <c r="P111" i="7"/>
  <c r="T110" i="7"/>
  <c r="S110" i="7"/>
  <c r="R110" i="7"/>
  <c r="Q110" i="7"/>
  <c r="P110" i="7"/>
  <c r="T109" i="7"/>
  <c r="S109" i="7"/>
  <c r="R109" i="7"/>
  <c r="Q109" i="7"/>
  <c r="P109" i="7"/>
  <c r="T108" i="7"/>
  <c r="S108" i="7"/>
  <c r="R108" i="7"/>
  <c r="Q108" i="7"/>
  <c r="P108" i="7"/>
  <c r="T107" i="7"/>
  <c r="S107" i="7"/>
  <c r="R107" i="7"/>
  <c r="Q107" i="7"/>
  <c r="P107" i="7"/>
  <c r="T106" i="7"/>
  <c r="S106" i="7"/>
  <c r="R106" i="7"/>
  <c r="Q106" i="7"/>
  <c r="P106" i="7"/>
  <c r="T105" i="7"/>
  <c r="S105" i="7"/>
  <c r="R105" i="7"/>
  <c r="Q105" i="7"/>
  <c r="P105" i="7"/>
  <c r="T104" i="7"/>
  <c r="S104" i="7"/>
  <c r="R104" i="7"/>
  <c r="Q104" i="7"/>
  <c r="P104" i="7"/>
  <c r="T103" i="7"/>
  <c r="S103" i="7"/>
  <c r="R103" i="7"/>
  <c r="Q103" i="7"/>
  <c r="P103" i="7"/>
  <c r="T102" i="7"/>
  <c r="S102" i="7"/>
  <c r="R102" i="7"/>
  <c r="Q102" i="7"/>
  <c r="P102" i="7"/>
  <c r="T101" i="7"/>
  <c r="S101" i="7"/>
  <c r="R101" i="7"/>
  <c r="Q101" i="7"/>
  <c r="P101" i="7"/>
  <c r="T100" i="7"/>
  <c r="S100" i="7"/>
  <c r="R100" i="7"/>
  <c r="Q100" i="7"/>
  <c r="P100" i="7"/>
  <c r="T99" i="7"/>
  <c r="S99" i="7"/>
  <c r="R99" i="7"/>
  <c r="Q99" i="7"/>
  <c r="P99" i="7"/>
  <c r="T98" i="7"/>
  <c r="S98" i="7"/>
  <c r="R98" i="7"/>
  <c r="Q98" i="7"/>
  <c r="P98" i="7"/>
  <c r="T97" i="7"/>
  <c r="S97" i="7"/>
  <c r="R97" i="7"/>
  <c r="Q97" i="7"/>
  <c r="P97" i="7"/>
  <c r="T96" i="7"/>
  <c r="S96" i="7"/>
  <c r="R96" i="7"/>
  <c r="Q96" i="7"/>
  <c r="P96" i="7"/>
  <c r="T95" i="7"/>
  <c r="S95" i="7"/>
  <c r="R95" i="7"/>
  <c r="Q95" i="7"/>
  <c r="P95" i="7"/>
  <c r="T94" i="7"/>
  <c r="S94" i="7"/>
  <c r="R94" i="7"/>
  <c r="Q94" i="7"/>
  <c r="P94" i="7"/>
  <c r="T93" i="7"/>
  <c r="S93" i="7"/>
  <c r="R93" i="7"/>
  <c r="Q93" i="7"/>
  <c r="P93" i="7"/>
  <c r="T92" i="7"/>
  <c r="S92" i="7"/>
  <c r="R92" i="7"/>
  <c r="Q92" i="7"/>
  <c r="P92" i="7"/>
  <c r="T91" i="7"/>
  <c r="S91" i="7"/>
  <c r="R91" i="7"/>
  <c r="Q91" i="7"/>
  <c r="P91" i="7"/>
  <c r="T90" i="7"/>
  <c r="S90" i="7"/>
  <c r="R90" i="7"/>
  <c r="Q90" i="7"/>
  <c r="P90" i="7"/>
  <c r="T89" i="7"/>
  <c r="S89" i="7"/>
  <c r="R89" i="7"/>
  <c r="Q89" i="7"/>
  <c r="P89" i="7"/>
  <c r="T88" i="7"/>
  <c r="S88" i="7"/>
  <c r="R88" i="7"/>
  <c r="Q88" i="7"/>
  <c r="P88" i="7"/>
  <c r="T87" i="7"/>
  <c r="S87" i="7"/>
  <c r="R87" i="7"/>
  <c r="Q87" i="7"/>
  <c r="P87" i="7"/>
  <c r="T86" i="7"/>
  <c r="S86" i="7"/>
  <c r="R86" i="7"/>
  <c r="Q86" i="7"/>
  <c r="P86" i="7"/>
  <c r="T85" i="7"/>
  <c r="S85" i="7"/>
  <c r="R85" i="7"/>
  <c r="Q85" i="7"/>
  <c r="P85" i="7"/>
  <c r="T84" i="7"/>
  <c r="S84" i="7"/>
  <c r="R84" i="7"/>
  <c r="Q84" i="7"/>
  <c r="P84" i="7"/>
  <c r="T83" i="7"/>
  <c r="S83" i="7"/>
  <c r="R83" i="7"/>
  <c r="Q83" i="7"/>
  <c r="P83" i="7"/>
  <c r="T82" i="7"/>
  <c r="S82" i="7"/>
  <c r="R82" i="7"/>
  <c r="Q82" i="7"/>
  <c r="P82" i="7"/>
  <c r="T81" i="7"/>
  <c r="S81" i="7"/>
  <c r="R81" i="7"/>
  <c r="Q81" i="7"/>
  <c r="P81" i="7"/>
  <c r="T80" i="7"/>
  <c r="S80" i="7"/>
  <c r="R80" i="7"/>
  <c r="Q80" i="7"/>
  <c r="P80" i="7"/>
  <c r="T79" i="7"/>
  <c r="S79" i="7"/>
  <c r="R79" i="7"/>
  <c r="Q79" i="7"/>
  <c r="P79" i="7"/>
  <c r="T78" i="7"/>
  <c r="S78" i="7"/>
  <c r="R78" i="7"/>
  <c r="Q78" i="7"/>
  <c r="P78" i="7"/>
  <c r="T77" i="7"/>
  <c r="S77" i="7"/>
  <c r="R77" i="7"/>
  <c r="Q77" i="7"/>
  <c r="P77" i="7"/>
  <c r="T76" i="7"/>
  <c r="S76" i="7"/>
  <c r="R76" i="7"/>
  <c r="Q76" i="7"/>
  <c r="P76" i="7"/>
  <c r="T75" i="7"/>
  <c r="S75" i="7"/>
  <c r="R75" i="7"/>
  <c r="Q75" i="7"/>
  <c r="P75" i="7"/>
  <c r="T74" i="7"/>
  <c r="S74" i="7"/>
  <c r="R74" i="7"/>
  <c r="Q74" i="7"/>
  <c r="P74" i="7"/>
  <c r="T73" i="7"/>
  <c r="S73" i="7"/>
  <c r="R73" i="7"/>
  <c r="Q73" i="7"/>
  <c r="P73" i="7"/>
  <c r="T72" i="7"/>
  <c r="S72" i="7"/>
  <c r="R72" i="7"/>
  <c r="Q72" i="7"/>
  <c r="P72" i="7"/>
  <c r="T71" i="7"/>
  <c r="S71" i="7"/>
  <c r="R71" i="7"/>
  <c r="Q71" i="7"/>
  <c r="P71" i="7"/>
  <c r="T70" i="7"/>
  <c r="S70" i="7"/>
  <c r="R70" i="7"/>
  <c r="Q70" i="7"/>
  <c r="P70" i="7"/>
  <c r="T69" i="7"/>
  <c r="S69" i="7"/>
  <c r="R69" i="7"/>
  <c r="Q69" i="7"/>
  <c r="P69" i="7"/>
  <c r="T68" i="7"/>
  <c r="S68" i="7"/>
  <c r="R68" i="7"/>
  <c r="Q68" i="7"/>
  <c r="P68" i="7"/>
  <c r="T67" i="7"/>
  <c r="S67" i="7"/>
  <c r="R67" i="7"/>
  <c r="Q67" i="7"/>
  <c r="P67" i="7"/>
  <c r="T66" i="7"/>
  <c r="S66" i="7"/>
  <c r="R66" i="7"/>
  <c r="Q66" i="7"/>
  <c r="P66" i="7"/>
  <c r="T65" i="7"/>
  <c r="S65" i="7"/>
  <c r="R65" i="7"/>
  <c r="Q65" i="7"/>
  <c r="P65" i="7"/>
  <c r="T64" i="7"/>
  <c r="S64" i="7"/>
  <c r="R64" i="7"/>
  <c r="Q64" i="7"/>
  <c r="P64" i="7"/>
  <c r="T63" i="7"/>
  <c r="S63" i="7"/>
  <c r="R63" i="7"/>
  <c r="Q63" i="7"/>
  <c r="P63" i="7"/>
  <c r="T62" i="7"/>
  <c r="S62" i="7"/>
  <c r="R62" i="7"/>
  <c r="Q62" i="7"/>
  <c r="P62" i="7"/>
  <c r="T61" i="7"/>
  <c r="S61" i="7"/>
  <c r="R61" i="7"/>
  <c r="Q61" i="7"/>
  <c r="P61" i="7"/>
  <c r="T60" i="7"/>
  <c r="S60" i="7"/>
  <c r="R60" i="7"/>
  <c r="Q60" i="7"/>
  <c r="P60" i="7"/>
  <c r="T59" i="7"/>
  <c r="S59" i="7"/>
  <c r="R59" i="7"/>
  <c r="Q59" i="7"/>
  <c r="P59" i="7"/>
  <c r="T58" i="7"/>
  <c r="S58" i="7"/>
  <c r="R58" i="7"/>
  <c r="Q58" i="7"/>
  <c r="P58" i="7"/>
  <c r="T57" i="7"/>
  <c r="S57" i="7"/>
  <c r="R57" i="7"/>
  <c r="Q57" i="7"/>
  <c r="P57" i="7"/>
  <c r="T56" i="7"/>
  <c r="S56" i="7"/>
  <c r="R56" i="7"/>
  <c r="Q56" i="7"/>
  <c r="P56" i="7"/>
  <c r="T55" i="7"/>
  <c r="S55" i="7"/>
  <c r="R55" i="7"/>
  <c r="Q55" i="7"/>
  <c r="P55" i="7"/>
  <c r="T54" i="7"/>
  <c r="S54" i="7"/>
  <c r="R54" i="7"/>
  <c r="Q54" i="7"/>
  <c r="P54" i="7"/>
  <c r="T53" i="7"/>
  <c r="S53" i="7"/>
  <c r="R53" i="7"/>
  <c r="Q53" i="7"/>
  <c r="P53" i="7"/>
  <c r="T52" i="7"/>
  <c r="S52" i="7"/>
  <c r="R52" i="7"/>
  <c r="Q52" i="7"/>
  <c r="P52" i="7"/>
  <c r="T51" i="7"/>
  <c r="S51" i="7"/>
  <c r="R51" i="7"/>
  <c r="Q51" i="7"/>
  <c r="P51" i="7"/>
  <c r="T50" i="7"/>
  <c r="S50" i="7"/>
  <c r="R50" i="7"/>
  <c r="Q50" i="7"/>
  <c r="P50" i="7"/>
  <c r="T49" i="7"/>
  <c r="S49" i="7"/>
  <c r="R49" i="7"/>
  <c r="Q49" i="7"/>
  <c r="P49" i="7"/>
  <c r="T48" i="7"/>
  <c r="S48" i="7"/>
  <c r="R48" i="7"/>
  <c r="Q48" i="7"/>
  <c r="P48" i="7"/>
  <c r="T47" i="7"/>
  <c r="S47" i="7"/>
  <c r="R47" i="7"/>
  <c r="Q47" i="7"/>
  <c r="P47" i="7"/>
  <c r="T46" i="7"/>
  <c r="S46" i="7"/>
  <c r="R46" i="7"/>
  <c r="Q46" i="7"/>
  <c r="P46" i="7"/>
  <c r="T45" i="7"/>
  <c r="S45" i="7"/>
  <c r="R45" i="7"/>
  <c r="Q45" i="7"/>
  <c r="P45" i="7"/>
  <c r="T44" i="7"/>
  <c r="S44" i="7"/>
  <c r="R44" i="7"/>
  <c r="Q44" i="7"/>
  <c r="P44" i="7"/>
  <c r="T43" i="7"/>
  <c r="S43" i="7"/>
  <c r="R43" i="7"/>
  <c r="Q43" i="7"/>
  <c r="P43" i="7"/>
  <c r="T42" i="7"/>
  <c r="S42" i="7"/>
  <c r="R42" i="7"/>
  <c r="Q42" i="7"/>
  <c r="P42" i="7"/>
  <c r="T41" i="7"/>
  <c r="S41" i="7"/>
  <c r="R41" i="7"/>
  <c r="Q41" i="7"/>
  <c r="P41" i="7"/>
  <c r="T40" i="7"/>
  <c r="S40" i="7"/>
  <c r="R40" i="7"/>
  <c r="Q40" i="7"/>
  <c r="P40" i="7"/>
  <c r="T39" i="7"/>
  <c r="S39" i="7"/>
  <c r="R39" i="7"/>
  <c r="Q39" i="7"/>
  <c r="P39" i="7"/>
  <c r="T38" i="7"/>
  <c r="S38" i="7"/>
  <c r="R38" i="7"/>
  <c r="Q38" i="7"/>
  <c r="P38" i="7"/>
  <c r="T37" i="7"/>
  <c r="S37" i="7"/>
  <c r="R37" i="7"/>
  <c r="Q37" i="7"/>
  <c r="P37" i="7"/>
  <c r="T36" i="7"/>
  <c r="S36" i="7"/>
  <c r="R36" i="7"/>
  <c r="Q36" i="7"/>
  <c r="P36" i="7"/>
  <c r="T35" i="7"/>
  <c r="S35" i="7"/>
  <c r="R35" i="7"/>
  <c r="Q35" i="7"/>
  <c r="P35" i="7"/>
  <c r="T34" i="7"/>
  <c r="S34" i="7"/>
  <c r="R34" i="7"/>
  <c r="Q34" i="7"/>
  <c r="P34" i="7"/>
  <c r="T33" i="7"/>
  <c r="S33" i="7"/>
  <c r="R33" i="7"/>
  <c r="Q33" i="7"/>
  <c r="P33" i="7"/>
  <c r="T32" i="7"/>
  <c r="S32" i="7"/>
  <c r="R32" i="7"/>
  <c r="Q32" i="7"/>
  <c r="P32" i="7"/>
  <c r="T31" i="7"/>
  <c r="S31" i="7"/>
  <c r="R31" i="7"/>
  <c r="Q31" i="7"/>
  <c r="P31" i="7"/>
  <c r="T30" i="7"/>
  <c r="S30" i="7"/>
  <c r="R30" i="7"/>
  <c r="Q30" i="7"/>
  <c r="P30" i="7"/>
  <c r="T29" i="7"/>
  <c r="S29" i="7"/>
  <c r="R29" i="7"/>
  <c r="Q29" i="7"/>
  <c r="P29" i="7"/>
  <c r="T28" i="7"/>
  <c r="S28" i="7"/>
  <c r="R28" i="7"/>
  <c r="Q28" i="7"/>
  <c r="P28" i="7"/>
  <c r="T27" i="7"/>
  <c r="S27" i="7"/>
  <c r="R27" i="7"/>
  <c r="Q27" i="7"/>
  <c r="P27" i="7"/>
  <c r="T26" i="7"/>
  <c r="S26" i="7"/>
  <c r="R26" i="7"/>
  <c r="Q26" i="7"/>
  <c r="P26" i="7"/>
  <c r="T25" i="7"/>
  <c r="S25" i="7"/>
  <c r="R25" i="7"/>
  <c r="Q25" i="7"/>
  <c r="P25" i="7"/>
  <c r="T24" i="7"/>
  <c r="S24" i="7"/>
  <c r="R24" i="7"/>
  <c r="Q24" i="7"/>
  <c r="P24" i="7"/>
  <c r="T23" i="7"/>
  <c r="S23" i="7"/>
  <c r="R23" i="7"/>
  <c r="Q23" i="7"/>
  <c r="P23" i="7"/>
  <c r="T22" i="7"/>
  <c r="S22" i="7"/>
  <c r="R22" i="7"/>
  <c r="Q22" i="7"/>
  <c r="P22" i="7"/>
  <c r="T21" i="7"/>
  <c r="S21" i="7"/>
  <c r="R21" i="7"/>
  <c r="Q21" i="7"/>
  <c r="P21" i="7"/>
  <c r="T20" i="7"/>
  <c r="S20" i="7"/>
  <c r="R20" i="7"/>
  <c r="Q20" i="7"/>
  <c r="P20" i="7"/>
  <c r="T19" i="7"/>
  <c r="S19" i="7"/>
  <c r="R19" i="7"/>
  <c r="Q19" i="7"/>
  <c r="P19" i="7"/>
  <c r="T18" i="7"/>
  <c r="S18" i="7"/>
  <c r="R18" i="7"/>
  <c r="Q18" i="7"/>
  <c r="P18" i="7"/>
  <c r="T17" i="7"/>
  <c r="S17" i="7"/>
  <c r="R17" i="7"/>
  <c r="Q17" i="7"/>
  <c r="P17" i="7"/>
  <c r="T16" i="7"/>
  <c r="S16" i="7"/>
  <c r="R16" i="7"/>
  <c r="Q16" i="7"/>
  <c r="P16" i="7"/>
  <c r="T15" i="7"/>
  <c r="S15" i="7"/>
  <c r="R15" i="7"/>
  <c r="Q15" i="7"/>
  <c r="P15" i="7"/>
  <c r="T14" i="7"/>
  <c r="S14" i="7"/>
  <c r="R14" i="7"/>
  <c r="Q14" i="7"/>
  <c r="P14" i="7"/>
  <c r="T13" i="7"/>
  <c r="S13" i="7"/>
  <c r="R13" i="7"/>
  <c r="Q13" i="7"/>
  <c r="P13" i="7"/>
  <c r="T12" i="7"/>
  <c r="S12" i="7"/>
  <c r="R12" i="7"/>
  <c r="Q12" i="7"/>
  <c r="P12" i="7"/>
  <c r="T11" i="7"/>
  <c r="S11" i="7"/>
  <c r="R11" i="7"/>
  <c r="Q11" i="7"/>
  <c r="P11" i="7"/>
  <c r="T10" i="7"/>
  <c r="S10" i="7"/>
  <c r="R10" i="7"/>
  <c r="Q10" i="7"/>
  <c r="P10" i="7"/>
  <c r="T9" i="7"/>
  <c r="S9" i="7"/>
  <c r="R9" i="7"/>
  <c r="Q9" i="7"/>
  <c r="P9" i="7"/>
  <c r="T8" i="7"/>
  <c r="S8" i="7"/>
  <c r="R8" i="7"/>
  <c r="Q8" i="7"/>
  <c r="P8" i="7"/>
  <c r="T7" i="7"/>
  <c r="S7" i="7"/>
  <c r="R7" i="7"/>
  <c r="Q7" i="7"/>
  <c r="P7" i="7"/>
  <c r="O210" i="7"/>
  <c r="N210" i="7"/>
  <c r="M210" i="7"/>
  <c r="L210" i="7"/>
  <c r="K210" i="7"/>
  <c r="O209" i="7"/>
  <c r="N209" i="7"/>
  <c r="M209" i="7"/>
  <c r="L209" i="7"/>
  <c r="K209" i="7"/>
  <c r="O208" i="7"/>
  <c r="N208" i="7"/>
  <c r="M208" i="7"/>
  <c r="L208" i="7"/>
  <c r="K208" i="7"/>
  <c r="O207" i="7"/>
  <c r="N207" i="7"/>
  <c r="M207" i="7"/>
  <c r="L207" i="7"/>
  <c r="K207" i="7"/>
  <c r="O206" i="7"/>
  <c r="N206" i="7"/>
  <c r="M206" i="7"/>
  <c r="L206" i="7"/>
  <c r="K206" i="7"/>
  <c r="O205" i="7"/>
  <c r="N205" i="7"/>
  <c r="M205" i="7"/>
  <c r="L205" i="7"/>
  <c r="K205" i="7"/>
  <c r="O204" i="7"/>
  <c r="N204" i="7"/>
  <c r="M204" i="7"/>
  <c r="L204" i="7"/>
  <c r="K204" i="7"/>
  <c r="O203" i="7"/>
  <c r="N203" i="7"/>
  <c r="M203" i="7"/>
  <c r="L203" i="7"/>
  <c r="K203" i="7"/>
  <c r="O202" i="7"/>
  <c r="N202" i="7"/>
  <c r="M202" i="7"/>
  <c r="L202" i="7"/>
  <c r="K202" i="7"/>
  <c r="O201" i="7"/>
  <c r="N201" i="7"/>
  <c r="M201" i="7"/>
  <c r="L201" i="7"/>
  <c r="K201" i="7"/>
  <c r="O200" i="7"/>
  <c r="N200" i="7"/>
  <c r="M200" i="7"/>
  <c r="L200" i="7"/>
  <c r="K200" i="7"/>
  <c r="O199" i="7"/>
  <c r="N199" i="7"/>
  <c r="M199" i="7"/>
  <c r="L199" i="7"/>
  <c r="K199" i="7"/>
  <c r="O198" i="7"/>
  <c r="N198" i="7"/>
  <c r="M198" i="7"/>
  <c r="L198" i="7"/>
  <c r="K198" i="7"/>
  <c r="O197" i="7"/>
  <c r="N197" i="7"/>
  <c r="M197" i="7"/>
  <c r="L197" i="7"/>
  <c r="K197" i="7"/>
  <c r="O196" i="7"/>
  <c r="N196" i="7"/>
  <c r="M196" i="7"/>
  <c r="L196" i="7"/>
  <c r="K196" i="7"/>
  <c r="O195" i="7"/>
  <c r="N195" i="7"/>
  <c r="M195" i="7"/>
  <c r="L195" i="7"/>
  <c r="K195" i="7"/>
  <c r="O194" i="7"/>
  <c r="N194" i="7"/>
  <c r="M194" i="7"/>
  <c r="L194" i="7"/>
  <c r="K194" i="7"/>
  <c r="O193" i="7"/>
  <c r="N193" i="7"/>
  <c r="M193" i="7"/>
  <c r="L193" i="7"/>
  <c r="K193" i="7"/>
  <c r="O192" i="7"/>
  <c r="N192" i="7"/>
  <c r="M192" i="7"/>
  <c r="L192" i="7"/>
  <c r="K192" i="7"/>
  <c r="O191" i="7"/>
  <c r="N191" i="7"/>
  <c r="M191" i="7"/>
  <c r="L191" i="7"/>
  <c r="K191" i="7"/>
  <c r="O190" i="7"/>
  <c r="N190" i="7"/>
  <c r="M190" i="7"/>
  <c r="L190" i="7"/>
  <c r="K190" i="7"/>
  <c r="O189" i="7"/>
  <c r="N189" i="7"/>
  <c r="M189" i="7"/>
  <c r="L189" i="7"/>
  <c r="K189" i="7"/>
  <c r="O188" i="7"/>
  <c r="N188" i="7"/>
  <c r="M188" i="7"/>
  <c r="L188" i="7"/>
  <c r="K188" i="7"/>
  <c r="O187" i="7"/>
  <c r="N187" i="7"/>
  <c r="M187" i="7"/>
  <c r="L187" i="7"/>
  <c r="K187" i="7"/>
  <c r="O186" i="7"/>
  <c r="N186" i="7"/>
  <c r="M186" i="7"/>
  <c r="L186" i="7"/>
  <c r="K186" i="7"/>
  <c r="O185" i="7"/>
  <c r="N185" i="7"/>
  <c r="M185" i="7"/>
  <c r="L185" i="7"/>
  <c r="K185" i="7"/>
  <c r="O184" i="7"/>
  <c r="N184" i="7"/>
  <c r="M184" i="7"/>
  <c r="L184" i="7"/>
  <c r="K184" i="7"/>
  <c r="O183" i="7"/>
  <c r="N183" i="7"/>
  <c r="M183" i="7"/>
  <c r="L183" i="7"/>
  <c r="K183" i="7"/>
  <c r="O182" i="7"/>
  <c r="N182" i="7"/>
  <c r="M182" i="7"/>
  <c r="L182" i="7"/>
  <c r="K182" i="7"/>
  <c r="O181" i="7"/>
  <c r="N181" i="7"/>
  <c r="M181" i="7"/>
  <c r="L181" i="7"/>
  <c r="K181" i="7"/>
  <c r="O180" i="7"/>
  <c r="N180" i="7"/>
  <c r="M180" i="7"/>
  <c r="L180" i="7"/>
  <c r="K180" i="7"/>
  <c r="O179" i="7"/>
  <c r="N179" i="7"/>
  <c r="M179" i="7"/>
  <c r="L179" i="7"/>
  <c r="K179" i="7"/>
  <c r="O178" i="7"/>
  <c r="N178" i="7"/>
  <c r="M178" i="7"/>
  <c r="L178" i="7"/>
  <c r="K178" i="7"/>
  <c r="O177" i="7"/>
  <c r="N177" i="7"/>
  <c r="M177" i="7"/>
  <c r="L177" i="7"/>
  <c r="K177" i="7"/>
  <c r="O176" i="7"/>
  <c r="N176" i="7"/>
  <c r="M176" i="7"/>
  <c r="L176" i="7"/>
  <c r="K176" i="7"/>
  <c r="O175" i="7"/>
  <c r="N175" i="7"/>
  <c r="M175" i="7"/>
  <c r="L175" i="7"/>
  <c r="K175" i="7"/>
  <c r="O174" i="7"/>
  <c r="N174" i="7"/>
  <c r="M174" i="7"/>
  <c r="L174" i="7"/>
  <c r="K174" i="7"/>
  <c r="O173" i="7"/>
  <c r="N173" i="7"/>
  <c r="M173" i="7"/>
  <c r="L173" i="7"/>
  <c r="K173" i="7"/>
  <c r="O172" i="7"/>
  <c r="N172" i="7"/>
  <c r="M172" i="7"/>
  <c r="L172" i="7"/>
  <c r="K172" i="7"/>
  <c r="O171" i="7"/>
  <c r="N171" i="7"/>
  <c r="M171" i="7"/>
  <c r="L171" i="7"/>
  <c r="K171" i="7"/>
  <c r="O170" i="7"/>
  <c r="N170" i="7"/>
  <c r="M170" i="7"/>
  <c r="L170" i="7"/>
  <c r="K170" i="7"/>
  <c r="O169" i="7"/>
  <c r="N169" i="7"/>
  <c r="M169" i="7"/>
  <c r="L169" i="7"/>
  <c r="K169" i="7"/>
  <c r="O168" i="7"/>
  <c r="N168" i="7"/>
  <c r="M168" i="7"/>
  <c r="L168" i="7"/>
  <c r="K168" i="7"/>
  <c r="O167" i="7"/>
  <c r="N167" i="7"/>
  <c r="M167" i="7"/>
  <c r="L167" i="7"/>
  <c r="K167" i="7"/>
  <c r="O166" i="7"/>
  <c r="N166" i="7"/>
  <c r="M166" i="7"/>
  <c r="L166" i="7"/>
  <c r="K166" i="7"/>
  <c r="O165" i="7"/>
  <c r="N165" i="7"/>
  <c r="M165" i="7"/>
  <c r="L165" i="7"/>
  <c r="K165" i="7"/>
  <c r="O164" i="7"/>
  <c r="N164" i="7"/>
  <c r="M164" i="7"/>
  <c r="L164" i="7"/>
  <c r="K164" i="7"/>
  <c r="O163" i="7"/>
  <c r="N163" i="7"/>
  <c r="M163" i="7"/>
  <c r="L163" i="7"/>
  <c r="K163" i="7"/>
  <c r="O162" i="7"/>
  <c r="N162" i="7"/>
  <c r="M162" i="7"/>
  <c r="L162" i="7"/>
  <c r="K162" i="7"/>
  <c r="O161" i="7"/>
  <c r="N161" i="7"/>
  <c r="M161" i="7"/>
  <c r="L161" i="7"/>
  <c r="K161" i="7"/>
  <c r="O160" i="7"/>
  <c r="N160" i="7"/>
  <c r="M160" i="7"/>
  <c r="L160" i="7"/>
  <c r="K160" i="7"/>
  <c r="O159" i="7"/>
  <c r="N159" i="7"/>
  <c r="M159" i="7"/>
  <c r="L159" i="7"/>
  <c r="K159" i="7"/>
  <c r="O158" i="7"/>
  <c r="N158" i="7"/>
  <c r="M158" i="7"/>
  <c r="L158" i="7"/>
  <c r="K158" i="7"/>
  <c r="O157" i="7"/>
  <c r="N157" i="7"/>
  <c r="M157" i="7"/>
  <c r="L157" i="7"/>
  <c r="K157" i="7"/>
  <c r="O156" i="7"/>
  <c r="N156" i="7"/>
  <c r="M156" i="7"/>
  <c r="L156" i="7"/>
  <c r="K156" i="7"/>
  <c r="O155" i="7"/>
  <c r="N155" i="7"/>
  <c r="M155" i="7"/>
  <c r="L155" i="7"/>
  <c r="K155" i="7"/>
  <c r="O154" i="7"/>
  <c r="N154" i="7"/>
  <c r="M154" i="7"/>
  <c r="L154" i="7"/>
  <c r="K154" i="7"/>
  <c r="O153" i="7"/>
  <c r="N153" i="7"/>
  <c r="M153" i="7"/>
  <c r="L153" i="7"/>
  <c r="K153" i="7"/>
  <c r="O152" i="7"/>
  <c r="N152" i="7"/>
  <c r="M152" i="7"/>
  <c r="L152" i="7"/>
  <c r="K152" i="7"/>
  <c r="O151" i="7"/>
  <c r="N151" i="7"/>
  <c r="M151" i="7"/>
  <c r="L151" i="7"/>
  <c r="K151" i="7"/>
  <c r="O150" i="7"/>
  <c r="N150" i="7"/>
  <c r="M150" i="7"/>
  <c r="L150" i="7"/>
  <c r="K150" i="7"/>
  <c r="O149" i="7"/>
  <c r="N149" i="7"/>
  <c r="M149" i="7"/>
  <c r="L149" i="7"/>
  <c r="K149" i="7"/>
  <c r="O148" i="7"/>
  <c r="N148" i="7"/>
  <c r="M148" i="7"/>
  <c r="L148" i="7"/>
  <c r="K148" i="7"/>
  <c r="O147" i="7"/>
  <c r="N147" i="7"/>
  <c r="M147" i="7"/>
  <c r="L147" i="7"/>
  <c r="K147" i="7"/>
  <c r="O146" i="7"/>
  <c r="N146" i="7"/>
  <c r="M146" i="7"/>
  <c r="L146" i="7"/>
  <c r="K146" i="7"/>
  <c r="O145" i="7"/>
  <c r="N145" i="7"/>
  <c r="M145" i="7"/>
  <c r="L145" i="7"/>
  <c r="K145" i="7"/>
  <c r="O144" i="7"/>
  <c r="N144" i="7"/>
  <c r="M144" i="7"/>
  <c r="L144" i="7"/>
  <c r="K144" i="7"/>
  <c r="O143" i="7"/>
  <c r="N143" i="7"/>
  <c r="M143" i="7"/>
  <c r="L143" i="7"/>
  <c r="K143" i="7"/>
  <c r="U143" i="7" s="1"/>
  <c r="O142" i="7"/>
  <c r="N142" i="7"/>
  <c r="M142" i="7"/>
  <c r="L142" i="7"/>
  <c r="K142" i="7"/>
  <c r="O141" i="7"/>
  <c r="N141" i="7"/>
  <c r="M141" i="7"/>
  <c r="L141" i="7"/>
  <c r="K141" i="7"/>
  <c r="U141" i="7" s="1"/>
  <c r="O140" i="7"/>
  <c r="N140" i="7"/>
  <c r="M140" i="7"/>
  <c r="L140" i="7"/>
  <c r="K140" i="7"/>
  <c r="U140" i="7" s="1"/>
  <c r="O139" i="7"/>
  <c r="N139" i="7"/>
  <c r="M139" i="7"/>
  <c r="L139" i="7"/>
  <c r="K139" i="7"/>
  <c r="U139" i="7" s="1"/>
  <c r="O138" i="7"/>
  <c r="N138" i="7"/>
  <c r="M138" i="7"/>
  <c r="L138" i="7"/>
  <c r="K138" i="7"/>
  <c r="O137" i="7"/>
  <c r="N137" i="7"/>
  <c r="M137" i="7"/>
  <c r="L137" i="7"/>
  <c r="K137" i="7"/>
  <c r="U137" i="7" s="1"/>
  <c r="O136" i="7"/>
  <c r="N136" i="7"/>
  <c r="M136" i="7"/>
  <c r="L136" i="7"/>
  <c r="K136" i="7"/>
  <c r="U136" i="7" s="1"/>
  <c r="O135" i="7"/>
  <c r="N135" i="7"/>
  <c r="M135" i="7"/>
  <c r="L135" i="7"/>
  <c r="K135" i="7"/>
  <c r="U135" i="7" s="1"/>
  <c r="O134" i="7"/>
  <c r="N134" i="7"/>
  <c r="M134" i="7"/>
  <c r="L134" i="7"/>
  <c r="K134" i="7"/>
  <c r="O133" i="7"/>
  <c r="N133" i="7"/>
  <c r="M133" i="7"/>
  <c r="L133" i="7"/>
  <c r="K133" i="7"/>
  <c r="U133" i="7" s="1"/>
  <c r="O132" i="7"/>
  <c r="N132" i="7"/>
  <c r="M132" i="7"/>
  <c r="L132" i="7"/>
  <c r="K132" i="7"/>
  <c r="U132" i="7" s="1"/>
  <c r="O131" i="7"/>
  <c r="N131" i="7"/>
  <c r="M131" i="7"/>
  <c r="L131" i="7"/>
  <c r="K131" i="7"/>
  <c r="U131" i="7" s="1"/>
  <c r="O130" i="7"/>
  <c r="N130" i="7"/>
  <c r="M130" i="7"/>
  <c r="L130" i="7"/>
  <c r="K130" i="7"/>
  <c r="O129" i="7"/>
  <c r="N129" i="7"/>
  <c r="M129" i="7"/>
  <c r="L129" i="7"/>
  <c r="K129" i="7"/>
  <c r="U129" i="7" s="1"/>
  <c r="O128" i="7"/>
  <c r="N128" i="7"/>
  <c r="M128" i="7"/>
  <c r="L128" i="7"/>
  <c r="K128" i="7"/>
  <c r="U128" i="7" s="1"/>
  <c r="O127" i="7"/>
  <c r="N127" i="7"/>
  <c r="M127" i="7"/>
  <c r="L127" i="7"/>
  <c r="K127" i="7"/>
  <c r="U127" i="7" s="1"/>
  <c r="O126" i="7"/>
  <c r="N126" i="7"/>
  <c r="M126" i="7"/>
  <c r="L126" i="7"/>
  <c r="K126" i="7"/>
  <c r="O125" i="7"/>
  <c r="N125" i="7"/>
  <c r="M125" i="7"/>
  <c r="L125" i="7"/>
  <c r="K125" i="7"/>
  <c r="U125" i="7" s="1"/>
  <c r="O124" i="7"/>
  <c r="N124" i="7"/>
  <c r="M124" i="7"/>
  <c r="L124" i="7"/>
  <c r="K124" i="7"/>
  <c r="U124" i="7" s="1"/>
  <c r="O123" i="7"/>
  <c r="N123" i="7"/>
  <c r="M123" i="7"/>
  <c r="L123" i="7"/>
  <c r="K123" i="7"/>
  <c r="U123" i="7" s="1"/>
  <c r="O122" i="7"/>
  <c r="N122" i="7"/>
  <c r="M122" i="7"/>
  <c r="L122" i="7"/>
  <c r="K122" i="7"/>
  <c r="O121" i="7"/>
  <c r="N121" i="7"/>
  <c r="M121" i="7"/>
  <c r="L121" i="7"/>
  <c r="K121" i="7"/>
  <c r="U121" i="7" s="1"/>
  <c r="O120" i="7"/>
  <c r="N120" i="7"/>
  <c r="M120" i="7"/>
  <c r="L120" i="7"/>
  <c r="K120" i="7"/>
  <c r="U120" i="7" s="1"/>
  <c r="O119" i="7"/>
  <c r="N119" i="7"/>
  <c r="M119" i="7"/>
  <c r="L119" i="7"/>
  <c r="K119" i="7"/>
  <c r="U119" i="7" s="1"/>
  <c r="O118" i="7"/>
  <c r="N118" i="7"/>
  <c r="M118" i="7"/>
  <c r="L118" i="7"/>
  <c r="K118" i="7"/>
  <c r="O117" i="7"/>
  <c r="N117" i="7"/>
  <c r="M117" i="7"/>
  <c r="L117" i="7"/>
  <c r="K117" i="7"/>
  <c r="U117" i="7" s="1"/>
  <c r="O116" i="7"/>
  <c r="N116" i="7"/>
  <c r="M116" i="7"/>
  <c r="L116" i="7"/>
  <c r="K116" i="7"/>
  <c r="U116" i="7" s="1"/>
  <c r="O115" i="7"/>
  <c r="N115" i="7"/>
  <c r="M115" i="7"/>
  <c r="L115" i="7"/>
  <c r="K115" i="7"/>
  <c r="U115" i="7" s="1"/>
  <c r="O114" i="7"/>
  <c r="N114" i="7"/>
  <c r="M114" i="7"/>
  <c r="L114" i="7"/>
  <c r="K114" i="7"/>
  <c r="O113" i="7"/>
  <c r="N113" i="7"/>
  <c r="M113" i="7"/>
  <c r="L113" i="7"/>
  <c r="K113" i="7"/>
  <c r="U113" i="7" s="1"/>
  <c r="O112" i="7"/>
  <c r="N112" i="7"/>
  <c r="M112" i="7"/>
  <c r="L112" i="7"/>
  <c r="K112" i="7"/>
  <c r="U112" i="7" s="1"/>
  <c r="O111" i="7"/>
  <c r="N111" i="7"/>
  <c r="M111" i="7"/>
  <c r="L111" i="7"/>
  <c r="K111" i="7"/>
  <c r="U111" i="7" s="1"/>
  <c r="O110" i="7"/>
  <c r="N110" i="7"/>
  <c r="M110" i="7"/>
  <c r="L110" i="7"/>
  <c r="K110" i="7"/>
  <c r="O109" i="7"/>
  <c r="N109" i="7"/>
  <c r="M109" i="7"/>
  <c r="L109" i="7"/>
  <c r="K109" i="7"/>
  <c r="U109" i="7" s="1"/>
  <c r="O108" i="7"/>
  <c r="N108" i="7"/>
  <c r="M108" i="7"/>
  <c r="L108" i="7"/>
  <c r="K108" i="7"/>
  <c r="U108" i="7" s="1"/>
  <c r="O107" i="7"/>
  <c r="N107" i="7"/>
  <c r="M107" i="7"/>
  <c r="L107" i="7"/>
  <c r="K107" i="7"/>
  <c r="U107" i="7" s="1"/>
  <c r="O106" i="7"/>
  <c r="N106" i="7"/>
  <c r="M106" i="7"/>
  <c r="L106" i="7"/>
  <c r="K106" i="7"/>
  <c r="O105" i="7"/>
  <c r="N105" i="7"/>
  <c r="M105" i="7"/>
  <c r="L105" i="7"/>
  <c r="K105" i="7"/>
  <c r="U105" i="7" s="1"/>
  <c r="O104" i="7"/>
  <c r="N104" i="7"/>
  <c r="M104" i="7"/>
  <c r="L104" i="7"/>
  <c r="K104" i="7"/>
  <c r="U104" i="7" s="1"/>
  <c r="O103" i="7"/>
  <c r="N103" i="7"/>
  <c r="M103" i="7"/>
  <c r="L103" i="7"/>
  <c r="K103" i="7"/>
  <c r="U103" i="7" s="1"/>
  <c r="O102" i="7"/>
  <c r="N102" i="7"/>
  <c r="M102" i="7"/>
  <c r="L102" i="7"/>
  <c r="K102" i="7"/>
  <c r="O101" i="7"/>
  <c r="N101" i="7"/>
  <c r="M101" i="7"/>
  <c r="L101" i="7"/>
  <c r="K101" i="7"/>
  <c r="U101" i="7" s="1"/>
  <c r="O100" i="7"/>
  <c r="N100" i="7"/>
  <c r="M100" i="7"/>
  <c r="L100" i="7"/>
  <c r="K100" i="7"/>
  <c r="U100" i="7" s="1"/>
  <c r="O99" i="7"/>
  <c r="N99" i="7"/>
  <c r="M99" i="7"/>
  <c r="L99" i="7"/>
  <c r="K99" i="7"/>
  <c r="U99" i="7" s="1"/>
  <c r="O98" i="7"/>
  <c r="N98" i="7"/>
  <c r="M98" i="7"/>
  <c r="L98" i="7"/>
  <c r="K98" i="7"/>
  <c r="O97" i="7"/>
  <c r="N97" i="7"/>
  <c r="M97" i="7"/>
  <c r="L97" i="7"/>
  <c r="K97" i="7"/>
  <c r="U97" i="7" s="1"/>
  <c r="O96" i="7"/>
  <c r="N96" i="7"/>
  <c r="M96" i="7"/>
  <c r="L96" i="7"/>
  <c r="K96" i="7"/>
  <c r="U96" i="7" s="1"/>
  <c r="O95" i="7"/>
  <c r="N95" i="7"/>
  <c r="M95" i="7"/>
  <c r="L95" i="7"/>
  <c r="K95" i="7"/>
  <c r="U95" i="7" s="1"/>
  <c r="O94" i="7"/>
  <c r="N94" i="7"/>
  <c r="M94" i="7"/>
  <c r="L94" i="7"/>
  <c r="K94" i="7"/>
  <c r="O93" i="7"/>
  <c r="N93" i="7"/>
  <c r="M93" i="7"/>
  <c r="L93" i="7"/>
  <c r="K93" i="7"/>
  <c r="O92" i="7"/>
  <c r="N92" i="7"/>
  <c r="M92" i="7"/>
  <c r="L92" i="7"/>
  <c r="K92" i="7"/>
  <c r="U92" i="7" s="1"/>
  <c r="O91" i="7"/>
  <c r="N91" i="7"/>
  <c r="M91" i="7"/>
  <c r="L91" i="7"/>
  <c r="K91" i="7"/>
  <c r="U91" i="7" s="1"/>
  <c r="O90" i="7"/>
  <c r="N90" i="7"/>
  <c r="M90" i="7"/>
  <c r="L90" i="7"/>
  <c r="K90" i="7"/>
  <c r="O89" i="7"/>
  <c r="N89" i="7"/>
  <c r="M89" i="7"/>
  <c r="L89" i="7"/>
  <c r="K89" i="7"/>
  <c r="U89" i="7" s="1"/>
  <c r="O88" i="7"/>
  <c r="N88" i="7"/>
  <c r="M88" i="7"/>
  <c r="L88" i="7"/>
  <c r="K88" i="7"/>
  <c r="U88" i="7" s="1"/>
  <c r="O87" i="7"/>
  <c r="N87" i="7"/>
  <c r="M87" i="7"/>
  <c r="L87" i="7"/>
  <c r="K87" i="7"/>
  <c r="U87" i="7" s="1"/>
  <c r="O86" i="7"/>
  <c r="N86" i="7"/>
  <c r="M86" i="7"/>
  <c r="L86" i="7"/>
  <c r="K86" i="7"/>
  <c r="O85" i="7"/>
  <c r="N85" i="7"/>
  <c r="M85" i="7"/>
  <c r="L85" i="7"/>
  <c r="K85" i="7"/>
  <c r="U85" i="7" s="1"/>
  <c r="O84" i="7"/>
  <c r="N84" i="7"/>
  <c r="M84" i="7"/>
  <c r="L84" i="7"/>
  <c r="K84" i="7"/>
  <c r="U84" i="7" s="1"/>
  <c r="O83" i="7"/>
  <c r="N83" i="7"/>
  <c r="M83" i="7"/>
  <c r="L83" i="7"/>
  <c r="K83" i="7"/>
  <c r="U83" i="7" s="1"/>
  <c r="O82" i="7"/>
  <c r="N82" i="7"/>
  <c r="M82" i="7"/>
  <c r="L82" i="7"/>
  <c r="K82" i="7"/>
  <c r="O81" i="7"/>
  <c r="N81" i="7"/>
  <c r="M81" i="7"/>
  <c r="L81" i="7"/>
  <c r="K81" i="7"/>
  <c r="U81" i="7" s="1"/>
  <c r="O80" i="7"/>
  <c r="N80" i="7"/>
  <c r="M80" i="7"/>
  <c r="L80" i="7"/>
  <c r="K80" i="7"/>
  <c r="U80" i="7" s="1"/>
  <c r="O79" i="7"/>
  <c r="N79" i="7"/>
  <c r="M79" i="7"/>
  <c r="L79" i="7"/>
  <c r="K79" i="7"/>
  <c r="U79" i="7" s="1"/>
  <c r="O78" i="7"/>
  <c r="N78" i="7"/>
  <c r="M78" i="7"/>
  <c r="L78" i="7"/>
  <c r="K78" i="7"/>
  <c r="O77" i="7"/>
  <c r="N77" i="7"/>
  <c r="M77" i="7"/>
  <c r="L77" i="7"/>
  <c r="K77" i="7"/>
  <c r="O76" i="7"/>
  <c r="N76" i="7"/>
  <c r="M76" i="7"/>
  <c r="L76" i="7"/>
  <c r="K76" i="7"/>
  <c r="U76" i="7" s="1"/>
  <c r="O75" i="7"/>
  <c r="N75" i="7"/>
  <c r="M75" i="7"/>
  <c r="L75" i="7"/>
  <c r="K75" i="7"/>
  <c r="U75" i="7" s="1"/>
  <c r="O74" i="7"/>
  <c r="N74" i="7"/>
  <c r="M74" i="7"/>
  <c r="L74" i="7"/>
  <c r="K74" i="7"/>
  <c r="O73" i="7"/>
  <c r="N73" i="7"/>
  <c r="M73" i="7"/>
  <c r="L73" i="7"/>
  <c r="K73" i="7"/>
  <c r="U73" i="7" s="1"/>
  <c r="O72" i="7"/>
  <c r="N72" i="7"/>
  <c r="M72" i="7"/>
  <c r="L72" i="7"/>
  <c r="K72" i="7"/>
  <c r="U72" i="7" s="1"/>
  <c r="O71" i="7"/>
  <c r="N71" i="7"/>
  <c r="M71" i="7"/>
  <c r="L71" i="7"/>
  <c r="K71" i="7"/>
  <c r="U71" i="7" s="1"/>
  <c r="O70" i="7"/>
  <c r="N70" i="7"/>
  <c r="M70" i="7"/>
  <c r="L70" i="7"/>
  <c r="K70" i="7"/>
  <c r="O69" i="7"/>
  <c r="N69" i="7"/>
  <c r="M69" i="7"/>
  <c r="L69" i="7"/>
  <c r="K69" i="7"/>
  <c r="U69" i="7" s="1"/>
  <c r="O68" i="7"/>
  <c r="N68" i="7"/>
  <c r="M68" i="7"/>
  <c r="L68" i="7"/>
  <c r="K68" i="7"/>
  <c r="U68" i="7" s="1"/>
  <c r="O67" i="7"/>
  <c r="N67" i="7"/>
  <c r="M67" i="7"/>
  <c r="L67" i="7"/>
  <c r="K67" i="7"/>
  <c r="U67" i="7" s="1"/>
  <c r="O66" i="7"/>
  <c r="N66" i="7"/>
  <c r="M66" i="7"/>
  <c r="L66" i="7"/>
  <c r="K66" i="7"/>
  <c r="O65" i="7"/>
  <c r="N65" i="7"/>
  <c r="M65" i="7"/>
  <c r="L65" i="7"/>
  <c r="K65" i="7"/>
  <c r="U65" i="7" s="1"/>
  <c r="O64" i="7"/>
  <c r="N64" i="7"/>
  <c r="M64" i="7"/>
  <c r="L64" i="7"/>
  <c r="K64" i="7"/>
  <c r="U64" i="7" s="1"/>
  <c r="O63" i="7"/>
  <c r="N63" i="7"/>
  <c r="M63" i="7"/>
  <c r="L63" i="7"/>
  <c r="K63" i="7"/>
  <c r="U63" i="7" s="1"/>
  <c r="O62" i="7"/>
  <c r="N62" i="7"/>
  <c r="M62" i="7"/>
  <c r="L62" i="7"/>
  <c r="K62" i="7"/>
  <c r="O61" i="7"/>
  <c r="N61" i="7"/>
  <c r="M61" i="7"/>
  <c r="L61" i="7"/>
  <c r="K61" i="7"/>
  <c r="O60" i="7"/>
  <c r="N60" i="7"/>
  <c r="M60" i="7"/>
  <c r="L60" i="7"/>
  <c r="K60" i="7"/>
  <c r="U60" i="7" s="1"/>
  <c r="O59" i="7"/>
  <c r="N59" i="7"/>
  <c r="M59" i="7"/>
  <c r="L59" i="7"/>
  <c r="K59" i="7"/>
  <c r="U59" i="7" s="1"/>
  <c r="O58" i="7"/>
  <c r="N58" i="7"/>
  <c r="M58" i="7"/>
  <c r="L58" i="7"/>
  <c r="K58" i="7"/>
  <c r="O57" i="7"/>
  <c r="N57" i="7"/>
  <c r="M57" i="7"/>
  <c r="L57" i="7"/>
  <c r="K57" i="7"/>
  <c r="U57" i="7" s="1"/>
  <c r="O56" i="7"/>
  <c r="N56" i="7"/>
  <c r="M56" i="7"/>
  <c r="L56" i="7"/>
  <c r="K56" i="7"/>
  <c r="U56" i="7" s="1"/>
  <c r="O55" i="7"/>
  <c r="N55" i="7"/>
  <c r="M55" i="7"/>
  <c r="L55" i="7"/>
  <c r="K55" i="7"/>
  <c r="U55" i="7" s="1"/>
  <c r="O54" i="7"/>
  <c r="N54" i="7"/>
  <c r="M54" i="7"/>
  <c r="L54" i="7"/>
  <c r="K54" i="7"/>
  <c r="O53" i="7"/>
  <c r="N53" i="7"/>
  <c r="M53" i="7"/>
  <c r="L53" i="7"/>
  <c r="K53" i="7"/>
  <c r="U53" i="7" s="1"/>
  <c r="O52" i="7"/>
  <c r="N52" i="7"/>
  <c r="M52" i="7"/>
  <c r="L52" i="7"/>
  <c r="K52" i="7"/>
  <c r="U52" i="7" s="1"/>
  <c r="O51" i="7"/>
  <c r="N51" i="7"/>
  <c r="M51" i="7"/>
  <c r="L51" i="7"/>
  <c r="K51" i="7"/>
  <c r="U51" i="7" s="1"/>
  <c r="O50" i="7"/>
  <c r="N50" i="7"/>
  <c r="M50" i="7"/>
  <c r="L50" i="7"/>
  <c r="K50" i="7"/>
  <c r="O49" i="7"/>
  <c r="N49" i="7"/>
  <c r="M49" i="7"/>
  <c r="L49" i="7"/>
  <c r="K49" i="7"/>
  <c r="U49" i="7" s="1"/>
  <c r="O48" i="7"/>
  <c r="N48" i="7"/>
  <c r="M48" i="7"/>
  <c r="L48" i="7"/>
  <c r="K48" i="7"/>
  <c r="U48" i="7" s="1"/>
  <c r="O47" i="7"/>
  <c r="N47" i="7"/>
  <c r="M47" i="7"/>
  <c r="L47" i="7"/>
  <c r="K47" i="7"/>
  <c r="U47" i="7" s="1"/>
  <c r="O46" i="7"/>
  <c r="N46" i="7"/>
  <c r="M46" i="7"/>
  <c r="L46" i="7"/>
  <c r="K46" i="7"/>
  <c r="O45" i="7"/>
  <c r="N45" i="7"/>
  <c r="M45" i="7"/>
  <c r="L45" i="7"/>
  <c r="K45" i="7"/>
  <c r="O44" i="7"/>
  <c r="N44" i="7"/>
  <c r="M44" i="7"/>
  <c r="L44" i="7"/>
  <c r="K44" i="7"/>
  <c r="U44" i="7" s="1"/>
  <c r="O43" i="7"/>
  <c r="N43" i="7"/>
  <c r="M43" i="7"/>
  <c r="L43" i="7"/>
  <c r="K43" i="7"/>
  <c r="U43" i="7" s="1"/>
  <c r="O42" i="7"/>
  <c r="N42" i="7"/>
  <c r="M42" i="7"/>
  <c r="L42" i="7"/>
  <c r="K42" i="7"/>
  <c r="O41" i="7"/>
  <c r="N41" i="7"/>
  <c r="M41" i="7"/>
  <c r="L41" i="7"/>
  <c r="K41" i="7"/>
  <c r="U41" i="7" s="1"/>
  <c r="O40" i="7"/>
  <c r="N40" i="7"/>
  <c r="M40" i="7"/>
  <c r="L40" i="7"/>
  <c r="K40" i="7"/>
  <c r="U40" i="7" s="1"/>
  <c r="O39" i="7"/>
  <c r="N39" i="7"/>
  <c r="M39" i="7"/>
  <c r="L39" i="7"/>
  <c r="K39" i="7"/>
  <c r="U39" i="7" s="1"/>
  <c r="O38" i="7"/>
  <c r="N38" i="7"/>
  <c r="M38" i="7"/>
  <c r="L38" i="7"/>
  <c r="K38" i="7"/>
  <c r="O37" i="7"/>
  <c r="N37" i="7"/>
  <c r="M37" i="7"/>
  <c r="L37" i="7"/>
  <c r="K37" i="7"/>
  <c r="U37" i="7" s="1"/>
  <c r="O36" i="7"/>
  <c r="N36" i="7"/>
  <c r="M36" i="7"/>
  <c r="L36" i="7"/>
  <c r="K36" i="7"/>
  <c r="U36" i="7" s="1"/>
  <c r="O35" i="7"/>
  <c r="N35" i="7"/>
  <c r="M35" i="7"/>
  <c r="L35" i="7"/>
  <c r="K35" i="7"/>
  <c r="O34" i="7"/>
  <c r="N34" i="7"/>
  <c r="M34" i="7"/>
  <c r="L34" i="7"/>
  <c r="K34" i="7"/>
  <c r="O33" i="7"/>
  <c r="N33" i="7"/>
  <c r="M33" i="7"/>
  <c r="L33" i="7"/>
  <c r="K33" i="7"/>
  <c r="U33" i="7" s="1"/>
  <c r="O32" i="7"/>
  <c r="N32" i="7"/>
  <c r="M32" i="7"/>
  <c r="L32" i="7"/>
  <c r="K32" i="7"/>
  <c r="U32" i="7" s="1"/>
  <c r="O31" i="7"/>
  <c r="N31" i="7"/>
  <c r="M31" i="7"/>
  <c r="L31" i="7"/>
  <c r="K31" i="7"/>
  <c r="U31" i="7" s="1"/>
  <c r="O30" i="7"/>
  <c r="N30" i="7"/>
  <c r="M30" i="7"/>
  <c r="L30" i="7"/>
  <c r="K30" i="7"/>
  <c r="O29" i="7"/>
  <c r="N29" i="7"/>
  <c r="M29" i="7"/>
  <c r="L29" i="7"/>
  <c r="K29" i="7"/>
  <c r="U29" i="7" s="1"/>
  <c r="O28" i="7"/>
  <c r="N28" i="7"/>
  <c r="M28" i="7"/>
  <c r="L28" i="7"/>
  <c r="K28" i="7"/>
  <c r="U28" i="7" s="1"/>
  <c r="O27" i="7"/>
  <c r="N27" i="7"/>
  <c r="M27" i="7"/>
  <c r="L27" i="7"/>
  <c r="K27" i="7"/>
  <c r="U27" i="7" s="1"/>
  <c r="O26" i="7"/>
  <c r="N26" i="7"/>
  <c r="M26" i="7"/>
  <c r="L26" i="7"/>
  <c r="K26" i="7"/>
  <c r="O25" i="7"/>
  <c r="N25" i="7"/>
  <c r="M25" i="7"/>
  <c r="L25" i="7"/>
  <c r="K25" i="7"/>
  <c r="U25" i="7" s="1"/>
  <c r="O24" i="7"/>
  <c r="N24" i="7"/>
  <c r="M24" i="7"/>
  <c r="L24" i="7"/>
  <c r="K24" i="7"/>
  <c r="U24" i="7" s="1"/>
  <c r="O23" i="7"/>
  <c r="N23" i="7"/>
  <c r="M23" i="7"/>
  <c r="L23" i="7"/>
  <c r="K23" i="7"/>
  <c r="U23" i="7" s="1"/>
  <c r="O22" i="7"/>
  <c r="N22" i="7"/>
  <c r="M22" i="7"/>
  <c r="L22" i="7"/>
  <c r="K22" i="7"/>
  <c r="O21" i="7"/>
  <c r="N21" i="7"/>
  <c r="M21" i="7"/>
  <c r="L21" i="7"/>
  <c r="K21" i="7"/>
  <c r="U21" i="7" s="1"/>
  <c r="O20" i="7"/>
  <c r="N20" i="7"/>
  <c r="M20" i="7"/>
  <c r="L20" i="7"/>
  <c r="K20" i="7"/>
  <c r="U20" i="7" s="1"/>
  <c r="O19" i="7"/>
  <c r="N19" i="7"/>
  <c r="M19" i="7"/>
  <c r="L19" i="7"/>
  <c r="K19" i="7"/>
  <c r="U19" i="7" s="1"/>
  <c r="O18" i="7"/>
  <c r="N18" i="7"/>
  <c r="M18" i="7"/>
  <c r="L18" i="7"/>
  <c r="K18" i="7"/>
  <c r="O17" i="7"/>
  <c r="N17" i="7"/>
  <c r="M17" i="7"/>
  <c r="L17" i="7"/>
  <c r="K17" i="7"/>
  <c r="U17" i="7" s="1"/>
  <c r="O16" i="7"/>
  <c r="N16" i="7"/>
  <c r="M16" i="7"/>
  <c r="L16" i="7"/>
  <c r="K16" i="7"/>
  <c r="U16" i="7" s="1"/>
  <c r="O15" i="7"/>
  <c r="N15" i="7"/>
  <c r="M15" i="7"/>
  <c r="L15" i="7"/>
  <c r="K15" i="7"/>
  <c r="U15" i="7" s="1"/>
  <c r="O14" i="7"/>
  <c r="N14" i="7"/>
  <c r="M14" i="7"/>
  <c r="L14" i="7"/>
  <c r="K14" i="7"/>
  <c r="O13" i="7"/>
  <c r="N13" i="7"/>
  <c r="M13" i="7"/>
  <c r="L13" i="7"/>
  <c r="K13" i="7"/>
  <c r="U13" i="7" s="1"/>
  <c r="O12" i="7"/>
  <c r="N12" i="7"/>
  <c r="M12" i="7"/>
  <c r="L12" i="7"/>
  <c r="K12" i="7"/>
  <c r="U12" i="7" s="1"/>
  <c r="O11" i="7"/>
  <c r="N11" i="7"/>
  <c r="M11" i="7"/>
  <c r="L11" i="7"/>
  <c r="K11" i="7"/>
  <c r="U11" i="7" s="1"/>
  <c r="O10" i="7"/>
  <c r="N10" i="7"/>
  <c r="M10" i="7"/>
  <c r="L10" i="7"/>
  <c r="K10" i="7"/>
  <c r="O9" i="7"/>
  <c r="N9" i="7"/>
  <c r="M9" i="7"/>
  <c r="L9" i="7"/>
  <c r="K9" i="7"/>
  <c r="U9" i="7" s="1"/>
  <c r="O8" i="7"/>
  <c r="N8" i="7"/>
  <c r="M8" i="7"/>
  <c r="L8" i="7"/>
  <c r="K8" i="7"/>
  <c r="U8" i="7" s="1"/>
  <c r="O7" i="7"/>
  <c r="N7" i="7"/>
  <c r="M7" i="7"/>
  <c r="L7" i="7"/>
  <c r="K7" i="7"/>
  <c r="U7" i="7" s="1"/>
  <c r="J210" i="7"/>
  <c r="I210" i="7"/>
  <c r="H210" i="7"/>
  <c r="G210" i="7"/>
  <c r="U210" i="7"/>
  <c r="J209" i="7"/>
  <c r="I209" i="7"/>
  <c r="H209" i="7"/>
  <c r="G209" i="7"/>
  <c r="U209" i="7"/>
  <c r="J208" i="7"/>
  <c r="I208" i="7"/>
  <c r="H208" i="7"/>
  <c r="G208" i="7"/>
  <c r="U208" i="7"/>
  <c r="J207" i="7"/>
  <c r="I207" i="7"/>
  <c r="H207" i="7"/>
  <c r="G207" i="7"/>
  <c r="U207" i="7"/>
  <c r="J206" i="7"/>
  <c r="I206" i="7"/>
  <c r="H206" i="7"/>
  <c r="G206" i="7"/>
  <c r="U206" i="7"/>
  <c r="J205" i="7"/>
  <c r="I205" i="7"/>
  <c r="H205" i="7"/>
  <c r="G205" i="7"/>
  <c r="U205" i="7"/>
  <c r="J204" i="7"/>
  <c r="I204" i="7"/>
  <c r="H204" i="7"/>
  <c r="G204" i="7"/>
  <c r="U204" i="7"/>
  <c r="J203" i="7"/>
  <c r="I203" i="7"/>
  <c r="H203" i="7"/>
  <c r="G203" i="7"/>
  <c r="U203" i="7"/>
  <c r="J202" i="7"/>
  <c r="I202" i="7"/>
  <c r="H202" i="7"/>
  <c r="G202" i="7"/>
  <c r="U202" i="7"/>
  <c r="J201" i="7"/>
  <c r="I201" i="7"/>
  <c r="H201" i="7"/>
  <c r="G201" i="7"/>
  <c r="U201" i="7"/>
  <c r="J200" i="7"/>
  <c r="I200" i="7"/>
  <c r="H200" i="7"/>
  <c r="G200" i="7"/>
  <c r="U200" i="7"/>
  <c r="J199" i="7"/>
  <c r="I199" i="7"/>
  <c r="H199" i="7"/>
  <c r="G199" i="7"/>
  <c r="U199" i="7"/>
  <c r="J198" i="7"/>
  <c r="I198" i="7"/>
  <c r="H198" i="7"/>
  <c r="G198" i="7"/>
  <c r="U198" i="7"/>
  <c r="J197" i="7"/>
  <c r="I197" i="7"/>
  <c r="H197" i="7"/>
  <c r="G197" i="7"/>
  <c r="U197" i="7"/>
  <c r="J196" i="7"/>
  <c r="I196" i="7"/>
  <c r="H196" i="7"/>
  <c r="G196" i="7"/>
  <c r="U196" i="7"/>
  <c r="J195" i="7"/>
  <c r="I195" i="7"/>
  <c r="H195" i="7"/>
  <c r="G195" i="7"/>
  <c r="U195" i="7"/>
  <c r="J194" i="7"/>
  <c r="I194" i="7"/>
  <c r="H194" i="7"/>
  <c r="G194" i="7"/>
  <c r="U194" i="7"/>
  <c r="J193" i="7"/>
  <c r="I193" i="7"/>
  <c r="H193" i="7"/>
  <c r="G193" i="7"/>
  <c r="U193" i="7"/>
  <c r="J192" i="7"/>
  <c r="I192" i="7"/>
  <c r="H192" i="7"/>
  <c r="G192" i="7"/>
  <c r="U192" i="7"/>
  <c r="J191" i="7"/>
  <c r="I191" i="7"/>
  <c r="H191" i="7"/>
  <c r="G191" i="7"/>
  <c r="U191" i="7"/>
  <c r="J190" i="7"/>
  <c r="I190" i="7"/>
  <c r="H190" i="7"/>
  <c r="G190" i="7"/>
  <c r="U190" i="7"/>
  <c r="J189" i="7"/>
  <c r="I189" i="7"/>
  <c r="H189" i="7"/>
  <c r="G189" i="7"/>
  <c r="U189" i="7"/>
  <c r="J188" i="7"/>
  <c r="I188" i="7"/>
  <c r="H188" i="7"/>
  <c r="G188" i="7"/>
  <c r="U188" i="7"/>
  <c r="J187" i="7"/>
  <c r="I187" i="7"/>
  <c r="H187" i="7"/>
  <c r="G187" i="7"/>
  <c r="U187" i="7"/>
  <c r="J186" i="7"/>
  <c r="I186" i="7"/>
  <c r="H186" i="7"/>
  <c r="G186" i="7"/>
  <c r="U186" i="7"/>
  <c r="J185" i="7"/>
  <c r="I185" i="7"/>
  <c r="H185" i="7"/>
  <c r="G185" i="7"/>
  <c r="U185" i="7"/>
  <c r="J184" i="7"/>
  <c r="I184" i="7"/>
  <c r="H184" i="7"/>
  <c r="G184" i="7"/>
  <c r="U184" i="7"/>
  <c r="J183" i="7"/>
  <c r="I183" i="7"/>
  <c r="H183" i="7"/>
  <c r="G183" i="7"/>
  <c r="U183" i="7"/>
  <c r="J182" i="7"/>
  <c r="I182" i="7"/>
  <c r="H182" i="7"/>
  <c r="G182" i="7"/>
  <c r="U182" i="7"/>
  <c r="J181" i="7"/>
  <c r="I181" i="7"/>
  <c r="H181" i="7"/>
  <c r="G181" i="7"/>
  <c r="U181" i="7"/>
  <c r="J180" i="7"/>
  <c r="I180" i="7"/>
  <c r="H180" i="7"/>
  <c r="G180" i="7"/>
  <c r="U180" i="7"/>
  <c r="J179" i="7"/>
  <c r="I179" i="7"/>
  <c r="H179" i="7"/>
  <c r="G179" i="7"/>
  <c r="U179" i="7"/>
  <c r="J178" i="7"/>
  <c r="I178" i="7"/>
  <c r="H178" i="7"/>
  <c r="G178" i="7"/>
  <c r="U178" i="7"/>
  <c r="J177" i="7"/>
  <c r="I177" i="7"/>
  <c r="H177" i="7"/>
  <c r="G177" i="7"/>
  <c r="U177" i="7"/>
  <c r="J176" i="7"/>
  <c r="I176" i="7"/>
  <c r="H176" i="7"/>
  <c r="G176" i="7"/>
  <c r="U176" i="7"/>
  <c r="J175" i="7"/>
  <c r="I175" i="7"/>
  <c r="H175" i="7"/>
  <c r="G175" i="7"/>
  <c r="U175" i="7"/>
  <c r="J174" i="7"/>
  <c r="I174" i="7"/>
  <c r="H174" i="7"/>
  <c r="G174" i="7"/>
  <c r="U174" i="7"/>
  <c r="J173" i="7"/>
  <c r="I173" i="7"/>
  <c r="H173" i="7"/>
  <c r="G173" i="7"/>
  <c r="U173" i="7"/>
  <c r="J172" i="7"/>
  <c r="I172" i="7"/>
  <c r="H172" i="7"/>
  <c r="G172" i="7"/>
  <c r="U172" i="7"/>
  <c r="J171" i="7"/>
  <c r="I171" i="7"/>
  <c r="H171" i="7"/>
  <c r="G171" i="7"/>
  <c r="U171" i="7"/>
  <c r="J170" i="7"/>
  <c r="I170" i="7"/>
  <c r="H170" i="7"/>
  <c r="G170" i="7"/>
  <c r="U170" i="7"/>
  <c r="J169" i="7"/>
  <c r="I169" i="7"/>
  <c r="H169" i="7"/>
  <c r="G169" i="7"/>
  <c r="U169" i="7"/>
  <c r="J168" i="7"/>
  <c r="I168" i="7"/>
  <c r="H168" i="7"/>
  <c r="G168" i="7"/>
  <c r="U168" i="7"/>
  <c r="J167" i="7"/>
  <c r="I167" i="7"/>
  <c r="H167" i="7"/>
  <c r="G167" i="7"/>
  <c r="U167" i="7"/>
  <c r="J166" i="7"/>
  <c r="I166" i="7"/>
  <c r="H166" i="7"/>
  <c r="G166" i="7"/>
  <c r="U166" i="7"/>
  <c r="J165" i="7"/>
  <c r="I165" i="7"/>
  <c r="H165" i="7"/>
  <c r="G165" i="7"/>
  <c r="U165" i="7"/>
  <c r="J164" i="7"/>
  <c r="I164" i="7"/>
  <c r="H164" i="7"/>
  <c r="G164" i="7"/>
  <c r="U164" i="7"/>
  <c r="J163" i="7"/>
  <c r="I163" i="7"/>
  <c r="H163" i="7"/>
  <c r="G163" i="7"/>
  <c r="U163" i="7"/>
  <c r="J162" i="7"/>
  <c r="I162" i="7"/>
  <c r="H162" i="7"/>
  <c r="G162" i="7"/>
  <c r="U162" i="7"/>
  <c r="J161" i="7"/>
  <c r="I161" i="7"/>
  <c r="H161" i="7"/>
  <c r="G161" i="7"/>
  <c r="U161" i="7"/>
  <c r="J160" i="7"/>
  <c r="I160" i="7"/>
  <c r="H160" i="7"/>
  <c r="G160" i="7"/>
  <c r="U160" i="7"/>
  <c r="J159" i="7"/>
  <c r="I159" i="7"/>
  <c r="H159" i="7"/>
  <c r="G159" i="7"/>
  <c r="U159" i="7"/>
  <c r="J158" i="7"/>
  <c r="I158" i="7"/>
  <c r="H158" i="7"/>
  <c r="G158" i="7"/>
  <c r="U158" i="7"/>
  <c r="J157" i="7"/>
  <c r="I157" i="7"/>
  <c r="H157" i="7"/>
  <c r="G157" i="7"/>
  <c r="U157" i="7"/>
  <c r="J156" i="7"/>
  <c r="I156" i="7"/>
  <c r="H156" i="7"/>
  <c r="G156" i="7"/>
  <c r="U156" i="7"/>
  <c r="J155" i="7"/>
  <c r="I155" i="7"/>
  <c r="H155" i="7"/>
  <c r="G155" i="7"/>
  <c r="U155" i="7"/>
  <c r="J154" i="7"/>
  <c r="I154" i="7"/>
  <c r="H154" i="7"/>
  <c r="G154" i="7"/>
  <c r="U154" i="7"/>
  <c r="J153" i="7"/>
  <c r="I153" i="7"/>
  <c r="H153" i="7"/>
  <c r="G153" i="7"/>
  <c r="U153" i="7"/>
  <c r="J152" i="7"/>
  <c r="I152" i="7"/>
  <c r="H152" i="7"/>
  <c r="G152" i="7"/>
  <c r="U152" i="7"/>
  <c r="J151" i="7"/>
  <c r="I151" i="7"/>
  <c r="H151" i="7"/>
  <c r="G151" i="7"/>
  <c r="U151" i="7"/>
  <c r="J150" i="7"/>
  <c r="I150" i="7"/>
  <c r="H150" i="7"/>
  <c r="G150" i="7"/>
  <c r="U150" i="7"/>
  <c r="J149" i="7"/>
  <c r="I149" i="7"/>
  <c r="H149" i="7"/>
  <c r="G149" i="7"/>
  <c r="U149" i="7"/>
  <c r="J148" i="7"/>
  <c r="I148" i="7"/>
  <c r="H148" i="7"/>
  <c r="G148" i="7"/>
  <c r="U148" i="7"/>
  <c r="J147" i="7"/>
  <c r="I147" i="7"/>
  <c r="H147" i="7"/>
  <c r="G147" i="7"/>
  <c r="U147" i="7"/>
  <c r="J146" i="7"/>
  <c r="I146" i="7"/>
  <c r="H146" i="7"/>
  <c r="G146" i="7"/>
  <c r="U146" i="7"/>
  <c r="J145" i="7"/>
  <c r="I145" i="7"/>
  <c r="H145" i="7"/>
  <c r="G145" i="7"/>
  <c r="U145" i="7"/>
  <c r="J144" i="7"/>
  <c r="I144" i="7"/>
  <c r="H144" i="7"/>
  <c r="G144" i="7"/>
  <c r="U144" i="7"/>
  <c r="J143" i="7"/>
  <c r="I143" i="7"/>
  <c r="H143" i="7"/>
  <c r="G143" i="7"/>
  <c r="J142" i="7"/>
  <c r="I142" i="7"/>
  <c r="H142" i="7"/>
  <c r="G142" i="7"/>
  <c r="U142" i="7"/>
  <c r="J141" i="7"/>
  <c r="I141" i="7"/>
  <c r="H141" i="7"/>
  <c r="G141" i="7"/>
  <c r="J140" i="7"/>
  <c r="I140" i="7"/>
  <c r="H140" i="7"/>
  <c r="G140" i="7"/>
  <c r="J139" i="7"/>
  <c r="I139" i="7"/>
  <c r="H139" i="7"/>
  <c r="G139" i="7"/>
  <c r="J138" i="7"/>
  <c r="I138" i="7"/>
  <c r="H138" i="7"/>
  <c r="G138" i="7"/>
  <c r="U138" i="7"/>
  <c r="J137" i="7"/>
  <c r="I137" i="7"/>
  <c r="H137" i="7"/>
  <c r="G137" i="7"/>
  <c r="J136" i="7"/>
  <c r="I136" i="7"/>
  <c r="H136" i="7"/>
  <c r="G136" i="7"/>
  <c r="J135" i="7"/>
  <c r="I135" i="7"/>
  <c r="H135" i="7"/>
  <c r="G135" i="7"/>
  <c r="J134" i="7"/>
  <c r="I134" i="7"/>
  <c r="H134" i="7"/>
  <c r="G134" i="7"/>
  <c r="U134" i="7"/>
  <c r="J133" i="7"/>
  <c r="I133" i="7"/>
  <c r="H133" i="7"/>
  <c r="G133" i="7"/>
  <c r="J132" i="7"/>
  <c r="I132" i="7"/>
  <c r="H132" i="7"/>
  <c r="G132" i="7"/>
  <c r="J131" i="7"/>
  <c r="I131" i="7"/>
  <c r="H131" i="7"/>
  <c r="G131" i="7"/>
  <c r="J130" i="7"/>
  <c r="I130" i="7"/>
  <c r="H130" i="7"/>
  <c r="G130" i="7"/>
  <c r="U130" i="7"/>
  <c r="J129" i="7"/>
  <c r="I129" i="7"/>
  <c r="H129" i="7"/>
  <c r="G129" i="7"/>
  <c r="J128" i="7"/>
  <c r="I128" i="7"/>
  <c r="H128" i="7"/>
  <c r="G128" i="7"/>
  <c r="J127" i="7"/>
  <c r="I127" i="7"/>
  <c r="H127" i="7"/>
  <c r="G127" i="7"/>
  <c r="J126" i="7"/>
  <c r="I126" i="7"/>
  <c r="H126" i="7"/>
  <c r="G126" i="7"/>
  <c r="U126" i="7"/>
  <c r="J125" i="7"/>
  <c r="I125" i="7"/>
  <c r="H125" i="7"/>
  <c r="G125" i="7"/>
  <c r="J124" i="7"/>
  <c r="I124" i="7"/>
  <c r="H124" i="7"/>
  <c r="G124" i="7"/>
  <c r="J123" i="7"/>
  <c r="I123" i="7"/>
  <c r="H123" i="7"/>
  <c r="G123" i="7"/>
  <c r="J122" i="7"/>
  <c r="I122" i="7"/>
  <c r="H122" i="7"/>
  <c r="G122" i="7"/>
  <c r="U122" i="7"/>
  <c r="J121" i="7"/>
  <c r="I121" i="7"/>
  <c r="H121" i="7"/>
  <c r="G121" i="7"/>
  <c r="J120" i="7"/>
  <c r="I120" i="7"/>
  <c r="H120" i="7"/>
  <c r="G120" i="7"/>
  <c r="J119" i="7"/>
  <c r="I119" i="7"/>
  <c r="H119" i="7"/>
  <c r="G119" i="7"/>
  <c r="J118" i="7"/>
  <c r="I118" i="7"/>
  <c r="H118" i="7"/>
  <c r="G118" i="7"/>
  <c r="U118" i="7"/>
  <c r="J117" i="7"/>
  <c r="I117" i="7"/>
  <c r="H117" i="7"/>
  <c r="G117" i="7"/>
  <c r="J116" i="7"/>
  <c r="I116" i="7"/>
  <c r="H116" i="7"/>
  <c r="G116" i="7"/>
  <c r="J115" i="7"/>
  <c r="I115" i="7"/>
  <c r="H115" i="7"/>
  <c r="G115" i="7"/>
  <c r="J114" i="7"/>
  <c r="I114" i="7"/>
  <c r="H114" i="7"/>
  <c r="G114" i="7"/>
  <c r="U114" i="7"/>
  <c r="J113" i="7"/>
  <c r="I113" i="7"/>
  <c r="H113" i="7"/>
  <c r="G113" i="7"/>
  <c r="J112" i="7"/>
  <c r="I112" i="7"/>
  <c r="H112" i="7"/>
  <c r="G112" i="7"/>
  <c r="J111" i="7"/>
  <c r="I111" i="7"/>
  <c r="H111" i="7"/>
  <c r="G111" i="7"/>
  <c r="J110" i="7"/>
  <c r="I110" i="7"/>
  <c r="H110" i="7"/>
  <c r="G110" i="7"/>
  <c r="U110" i="7"/>
  <c r="J109" i="7"/>
  <c r="I109" i="7"/>
  <c r="H109" i="7"/>
  <c r="G109" i="7"/>
  <c r="J108" i="7"/>
  <c r="I108" i="7"/>
  <c r="H108" i="7"/>
  <c r="G108" i="7"/>
  <c r="J107" i="7"/>
  <c r="I107" i="7"/>
  <c r="H107" i="7"/>
  <c r="G107" i="7"/>
  <c r="J106" i="7"/>
  <c r="I106" i="7"/>
  <c r="H106" i="7"/>
  <c r="G106" i="7"/>
  <c r="U106" i="7"/>
  <c r="J105" i="7"/>
  <c r="I105" i="7"/>
  <c r="H105" i="7"/>
  <c r="G105" i="7"/>
  <c r="J104" i="7"/>
  <c r="I104" i="7"/>
  <c r="H104" i="7"/>
  <c r="G104" i="7"/>
  <c r="J103" i="7"/>
  <c r="I103" i="7"/>
  <c r="H103" i="7"/>
  <c r="G103" i="7"/>
  <c r="J102" i="7"/>
  <c r="I102" i="7"/>
  <c r="H102" i="7"/>
  <c r="G102" i="7"/>
  <c r="U102" i="7"/>
  <c r="J101" i="7"/>
  <c r="I101" i="7"/>
  <c r="H101" i="7"/>
  <c r="G101" i="7"/>
  <c r="J100" i="7"/>
  <c r="I100" i="7"/>
  <c r="H100" i="7"/>
  <c r="G100" i="7"/>
  <c r="J99" i="7"/>
  <c r="I99" i="7"/>
  <c r="H99" i="7"/>
  <c r="G99" i="7"/>
  <c r="J98" i="7"/>
  <c r="I98" i="7"/>
  <c r="H98" i="7"/>
  <c r="G98" i="7"/>
  <c r="U98" i="7"/>
  <c r="J97" i="7"/>
  <c r="I97" i="7"/>
  <c r="H97" i="7"/>
  <c r="G97" i="7"/>
  <c r="J96" i="7"/>
  <c r="I96" i="7"/>
  <c r="H96" i="7"/>
  <c r="G96" i="7"/>
  <c r="J95" i="7"/>
  <c r="I95" i="7"/>
  <c r="H95" i="7"/>
  <c r="G95" i="7"/>
  <c r="J94" i="7"/>
  <c r="I94" i="7"/>
  <c r="H94" i="7"/>
  <c r="G94" i="7"/>
  <c r="U94" i="7"/>
  <c r="J93" i="7"/>
  <c r="I93" i="7"/>
  <c r="H93" i="7"/>
  <c r="G93" i="7"/>
  <c r="U93" i="7"/>
  <c r="J92" i="7"/>
  <c r="I92" i="7"/>
  <c r="H92" i="7"/>
  <c r="G92" i="7"/>
  <c r="J91" i="7"/>
  <c r="I91" i="7"/>
  <c r="H91" i="7"/>
  <c r="G91" i="7"/>
  <c r="J90" i="7"/>
  <c r="I90" i="7"/>
  <c r="H90" i="7"/>
  <c r="G90" i="7"/>
  <c r="U90" i="7"/>
  <c r="J89" i="7"/>
  <c r="I89" i="7"/>
  <c r="H89" i="7"/>
  <c r="G89" i="7"/>
  <c r="J88" i="7"/>
  <c r="I88" i="7"/>
  <c r="H88" i="7"/>
  <c r="G88" i="7"/>
  <c r="J87" i="7"/>
  <c r="I87" i="7"/>
  <c r="H87" i="7"/>
  <c r="G87" i="7"/>
  <c r="J86" i="7"/>
  <c r="I86" i="7"/>
  <c r="H86" i="7"/>
  <c r="G86" i="7"/>
  <c r="U86" i="7"/>
  <c r="J85" i="7"/>
  <c r="I85" i="7"/>
  <c r="H85" i="7"/>
  <c r="G85" i="7"/>
  <c r="J84" i="7"/>
  <c r="I84" i="7"/>
  <c r="H84" i="7"/>
  <c r="G84" i="7"/>
  <c r="J83" i="7"/>
  <c r="I83" i="7"/>
  <c r="H83" i="7"/>
  <c r="G83" i="7"/>
  <c r="J82" i="7"/>
  <c r="I82" i="7"/>
  <c r="H82" i="7"/>
  <c r="G82" i="7"/>
  <c r="U82" i="7"/>
  <c r="J81" i="7"/>
  <c r="I81" i="7"/>
  <c r="H81" i="7"/>
  <c r="G81" i="7"/>
  <c r="J80" i="7"/>
  <c r="I80" i="7"/>
  <c r="H80" i="7"/>
  <c r="G80" i="7"/>
  <c r="J79" i="7"/>
  <c r="I79" i="7"/>
  <c r="H79" i="7"/>
  <c r="G79" i="7"/>
  <c r="J78" i="7"/>
  <c r="I78" i="7"/>
  <c r="H78" i="7"/>
  <c r="G78" i="7"/>
  <c r="U78" i="7"/>
  <c r="J77" i="7"/>
  <c r="I77" i="7"/>
  <c r="H77" i="7"/>
  <c r="G77" i="7"/>
  <c r="U77" i="7"/>
  <c r="J76" i="7"/>
  <c r="I76" i="7"/>
  <c r="H76" i="7"/>
  <c r="G76" i="7"/>
  <c r="J75" i="7"/>
  <c r="I75" i="7"/>
  <c r="H75" i="7"/>
  <c r="G75" i="7"/>
  <c r="J74" i="7"/>
  <c r="I74" i="7"/>
  <c r="H74" i="7"/>
  <c r="G74" i="7"/>
  <c r="U74" i="7"/>
  <c r="J73" i="7"/>
  <c r="I73" i="7"/>
  <c r="H73" i="7"/>
  <c r="G73" i="7"/>
  <c r="J72" i="7"/>
  <c r="I72" i="7"/>
  <c r="H72" i="7"/>
  <c r="G72" i="7"/>
  <c r="J71" i="7"/>
  <c r="I71" i="7"/>
  <c r="H71" i="7"/>
  <c r="G71" i="7"/>
  <c r="J70" i="7"/>
  <c r="I70" i="7"/>
  <c r="H70" i="7"/>
  <c r="G70" i="7"/>
  <c r="U70" i="7"/>
  <c r="J69" i="7"/>
  <c r="I69" i="7"/>
  <c r="H69" i="7"/>
  <c r="G69" i="7"/>
  <c r="J68" i="7"/>
  <c r="I68" i="7"/>
  <c r="H68" i="7"/>
  <c r="G68" i="7"/>
  <c r="J67" i="7"/>
  <c r="I67" i="7"/>
  <c r="H67" i="7"/>
  <c r="G67" i="7"/>
  <c r="J66" i="7"/>
  <c r="I66" i="7"/>
  <c r="H66" i="7"/>
  <c r="G66" i="7"/>
  <c r="U66" i="7"/>
  <c r="J65" i="7"/>
  <c r="I65" i="7"/>
  <c r="H65" i="7"/>
  <c r="G65" i="7"/>
  <c r="J64" i="7"/>
  <c r="I64" i="7"/>
  <c r="H64" i="7"/>
  <c r="G64" i="7"/>
  <c r="J63" i="7"/>
  <c r="I63" i="7"/>
  <c r="H63" i="7"/>
  <c r="G63" i="7"/>
  <c r="J62" i="7"/>
  <c r="I62" i="7"/>
  <c r="H62" i="7"/>
  <c r="G62" i="7"/>
  <c r="U62" i="7"/>
  <c r="J61" i="7"/>
  <c r="I61" i="7"/>
  <c r="H61" i="7"/>
  <c r="G61" i="7"/>
  <c r="U61" i="7"/>
  <c r="J60" i="7"/>
  <c r="I60" i="7"/>
  <c r="H60" i="7"/>
  <c r="G60" i="7"/>
  <c r="J59" i="7"/>
  <c r="I59" i="7"/>
  <c r="H59" i="7"/>
  <c r="G59" i="7"/>
  <c r="J58" i="7"/>
  <c r="I58" i="7"/>
  <c r="H58" i="7"/>
  <c r="G58" i="7"/>
  <c r="U58" i="7"/>
  <c r="J57" i="7"/>
  <c r="I57" i="7"/>
  <c r="H57" i="7"/>
  <c r="G57" i="7"/>
  <c r="J56" i="7"/>
  <c r="I56" i="7"/>
  <c r="H56" i="7"/>
  <c r="G56" i="7"/>
  <c r="J55" i="7"/>
  <c r="I55" i="7"/>
  <c r="H55" i="7"/>
  <c r="G55" i="7"/>
  <c r="J54" i="7"/>
  <c r="I54" i="7"/>
  <c r="H54" i="7"/>
  <c r="G54" i="7"/>
  <c r="U54" i="7"/>
  <c r="J53" i="7"/>
  <c r="I53" i="7"/>
  <c r="H53" i="7"/>
  <c r="G53" i="7"/>
  <c r="J52" i="7"/>
  <c r="I52" i="7"/>
  <c r="H52" i="7"/>
  <c r="G52" i="7"/>
  <c r="J51" i="7"/>
  <c r="I51" i="7"/>
  <c r="H51" i="7"/>
  <c r="G51" i="7"/>
  <c r="J50" i="7"/>
  <c r="I50" i="7"/>
  <c r="H50" i="7"/>
  <c r="G50" i="7"/>
  <c r="U50" i="7"/>
  <c r="J49" i="7"/>
  <c r="I49" i="7"/>
  <c r="H49" i="7"/>
  <c r="G49" i="7"/>
  <c r="J48" i="7"/>
  <c r="I48" i="7"/>
  <c r="H48" i="7"/>
  <c r="G48" i="7"/>
  <c r="J47" i="7"/>
  <c r="I47" i="7"/>
  <c r="H47" i="7"/>
  <c r="G47" i="7"/>
  <c r="J46" i="7"/>
  <c r="I46" i="7"/>
  <c r="H46" i="7"/>
  <c r="G46" i="7"/>
  <c r="U46" i="7"/>
  <c r="J45" i="7"/>
  <c r="I45" i="7"/>
  <c r="H45" i="7"/>
  <c r="G45" i="7"/>
  <c r="U45" i="7"/>
  <c r="J44" i="7"/>
  <c r="I44" i="7"/>
  <c r="H44" i="7"/>
  <c r="G44" i="7"/>
  <c r="J43" i="7"/>
  <c r="I43" i="7"/>
  <c r="H43" i="7"/>
  <c r="G43" i="7"/>
  <c r="J42" i="7"/>
  <c r="I42" i="7"/>
  <c r="H42" i="7"/>
  <c r="G42" i="7"/>
  <c r="U42" i="7"/>
  <c r="J41" i="7"/>
  <c r="I41" i="7"/>
  <c r="H41" i="7"/>
  <c r="G41" i="7"/>
  <c r="J40" i="7"/>
  <c r="I40" i="7"/>
  <c r="H40" i="7"/>
  <c r="G40" i="7"/>
  <c r="J39" i="7"/>
  <c r="I39" i="7"/>
  <c r="H39" i="7"/>
  <c r="G39" i="7"/>
  <c r="J38" i="7"/>
  <c r="I38" i="7"/>
  <c r="H38" i="7"/>
  <c r="G38" i="7"/>
  <c r="U38" i="7"/>
  <c r="J37" i="7"/>
  <c r="I37" i="7"/>
  <c r="H37" i="7"/>
  <c r="G37" i="7"/>
  <c r="J36" i="7"/>
  <c r="I36" i="7"/>
  <c r="H36" i="7"/>
  <c r="G36" i="7"/>
  <c r="J35" i="7"/>
  <c r="I35" i="7"/>
  <c r="H35" i="7"/>
  <c r="G35" i="7"/>
  <c r="U35" i="7"/>
  <c r="J34" i="7"/>
  <c r="I34" i="7"/>
  <c r="H34" i="7"/>
  <c r="G34" i="7"/>
  <c r="U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U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U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U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U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U14" i="7"/>
  <c r="J13" i="7"/>
  <c r="I13" i="7"/>
  <c r="H13" i="7"/>
  <c r="G13" i="7"/>
  <c r="J12" i="7"/>
  <c r="I12" i="7"/>
  <c r="H12" i="7"/>
  <c r="G12" i="7"/>
  <c r="J11" i="7"/>
  <c r="I11" i="7"/>
  <c r="H11" i="7"/>
  <c r="G11" i="7"/>
  <c r="J10" i="7"/>
  <c r="I10" i="7"/>
  <c r="H10" i="7"/>
  <c r="G10" i="7"/>
  <c r="U10" i="7"/>
  <c r="J9" i="7"/>
  <c r="I9" i="7"/>
  <c r="H9" i="7"/>
  <c r="G9" i="7"/>
  <c r="J8" i="7"/>
  <c r="I8" i="7"/>
  <c r="H8" i="7"/>
  <c r="G8" i="7"/>
  <c r="J7" i="7"/>
  <c r="I7" i="7"/>
  <c r="H7" i="7"/>
  <c r="G7" i="7"/>
  <c r="AF8" i="7" l="1"/>
  <c r="AF12" i="7"/>
  <c r="AF16" i="7"/>
  <c r="AF20" i="7"/>
  <c r="AF24" i="7"/>
  <c r="AF28" i="7"/>
  <c r="AF32" i="7"/>
  <c r="AF36" i="7"/>
  <c r="AF40" i="7"/>
  <c r="AF44" i="7"/>
  <c r="AF48" i="7"/>
  <c r="AF52" i="7"/>
  <c r="AF56" i="7"/>
  <c r="AF60" i="7"/>
  <c r="AF64" i="7"/>
  <c r="AF68" i="7"/>
  <c r="AF76" i="7"/>
  <c r="AF80" i="7"/>
  <c r="AF84" i="7"/>
  <c r="AF88" i="7"/>
  <c r="AF92" i="7"/>
  <c r="AF96" i="7"/>
  <c r="AF100" i="7"/>
  <c r="AF104" i="7"/>
  <c r="AF108" i="7"/>
  <c r="AF112" i="7"/>
  <c r="AF116" i="7"/>
  <c r="AF120" i="7"/>
  <c r="AF124" i="7"/>
  <c r="AF128" i="7"/>
  <c r="AF132" i="7"/>
  <c r="AF136" i="7"/>
  <c r="AF140" i="7"/>
  <c r="AF144" i="7"/>
  <c r="AF148" i="7"/>
  <c r="AF152" i="7"/>
  <c r="AF156" i="7"/>
  <c r="AF160" i="7"/>
  <c r="AF164" i="7"/>
  <c r="AF168" i="7"/>
  <c r="AF172" i="7"/>
  <c r="AF176" i="7"/>
  <c r="AF180" i="7"/>
  <c r="AF184" i="7"/>
  <c r="AF188" i="7"/>
  <c r="AF192" i="7"/>
  <c r="AF196" i="7"/>
  <c r="AF200" i="7"/>
  <c r="AF204" i="7"/>
  <c r="AF208" i="7"/>
  <c r="AF72" i="7"/>
  <c r="Y7" i="7"/>
  <c r="J7" i="12"/>
  <c r="Y11" i="7"/>
  <c r="J11" i="12"/>
  <c r="Y15" i="7"/>
  <c r="J15" i="12"/>
  <c r="Y19" i="7"/>
  <c r="J19" i="12"/>
  <c r="Y23" i="7"/>
  <c r="J23" i="12"/>
  <c r="Y27" i="7"/>
  <c r="J27" i="12"/>
  <c r="Y31" i="7"/>
  <c r="J31" i="12"/>
  <c r="J253" i="12" s="1"/>
  <c r="Y35" i="7"/>
  <c r="J35" i="12"/>
  <c r="Y39" i="7"/>
  <c r="J39" i="12"/>
  <c r="Y47" i="7"/>
  <c r="J47" i="12"/>
  <c r="Y51" i="7"/>
  <c r="J51" i="12"/>
  <c r="Y55" i="7"/>
  <c r="J55" i="12"/>
  <c r="Y59" i="7"/>
  <c r="J59" i="12"/>
  <c r="Y63" i="7"/>
  <c r="J63" i="12"/>
  <c r="Y67" i="7"/>
  <c r="J67" i="12"/>
  <c r="Y71" i="7"/>
  <c r="J71" i="12"/>
  <c r="Y75" i="7"/>
  <c r="J75" i="12"/>
  <c r="Y79" i="7"/>
  <c r="J79" i="12"/>
  <c r="Y83" i="7"/>
  <c r="J83" i="12"/>
  <c r="Y87" i="7"/>
  <c r="J87" i="12"/>
  <c r="Y91" i="7"/>
  <c r="J91" i="12"/>
  <c r="Y95" i="7"/>
  <c r="J95" i="12"/>
  <c r="Y99" i="7"/>
  <c r="J99" i="12"/>
  <c r="Y103" i="7"/>
  <c r="J103" i="12"/>
  <c r="Y107" i="7"/>
  <c r="J107" i="12"/>
  <c r="Y111" i="7"/>
  <c r="J111" i="12"/>
  <c r="Y115" i="7"/>
  <c r="J115" i="12"/>
  <c r="Y119" i="7"/>
  <c r="J119" i="12"/>
  <c r="Y123" i="7"/>
  <c r="J123" i="12"/>
  <c r="Y127" i="7"/>
  <c r="J127" i="12"/>
  <c r="Y131" i="7"/>
  <c r="J131" i="12"/>
  <c r="Y135" i="7"/>
  <c r="J135" i="12"/>
  <c r="Y139" i="7"/>
  <c r="J139" i="12"/>
  <c r="Y143" i="7"/>
  <c r="J143" i="12"/>
  <c r="Y147" i="7"/>
  <c r="J147" i="12"/>
  <c r="Y151" i="7"/>
  <c r="J151" i="12"/>
  <c r="Y155" i="7"/>
  <c r="J155" i="12"/>
  <c r="Y159" i="7"/>
  <c r="J159" i="12"/>
  <c r="Y163" i="7"/>
  <c r="J163" i="12"/>
  <c r="Y167" i="7"/>
  <c r="J167" i="12"/>
  <c r="J270" i="12" s="1"/>
  <c r="Y171" i="7"/>
  <c r="J171" i="12"/>
  <c r="Y175" i="7"/>
  <c r="J175" i="12"/>
  <c r="Y179" i="7"/>
  <c r="J179" i="12"/>
  <c r="Y183" i="7"/>
  <c r="J183" i="12"/>
  <c r="Y187" i="7"/>
  <c r="J187" i="12"/>
  <c r="Y191" i="7"/>
  <c r="J191" i="12"/>
  <c r="Y195" i="7"/>
  <c r="J195" i="12"/>
  <c r="Y199" i="7"/>
  <c r="J199" i="12"/>
  <c r="Y203" i="7"/>
  <c r="J203" i="12"/>
  <c r="Y207" i="7"/>
  <c r="J207" i="12"/>
  <c r="Y8" i="7"/>
  <c r="J8" i="12"/>
  <c r="Y12" i="7"/>
  <c r="J12" i="12"/>
  <c r="Y16" i="7"/>
  <c r="J16" i="12"/>
  <c r="Y20" i="7"/>
  <c r="J20" i="12"/>
  <c r="Y24" i="7"/>
  <c r="J24" i="12"/>
  <c r="Y28" i="7"/>
  <c r="J28" i="12"/>
  <c r="Y32" i="7"/>
  <c r="J32" i="12"/>
  <c r="J258" i="12" s="1"/>
  <c r="Y36" i="7"/>
  <c r="J36" i="12"/>
  <c r="Y40" i="7"/>
  <c r="J40" i="12"/>
  <c r="Y44" i="7"/>
  <c r="J44" i="12"/>
  <c r="Y48" i="7"/>
  <c r="J48" i="12"/>
  <c r="Y52" i="7"/>
  <c r="J52" i="12"/>
  <c r="Y56" i="7"/>
  <c r="J56" i="12"/>
  <c r="Y60" i="7"/>
  <c r="J60" i="12"/>
  <c r="Y64" i="7"/>
  <c r="J64" i="12"/>
  <c r="Y68" i="7"/>
  <c r="J68" i="12"/>
  <c r="Y72" i="7"/>
  <c r="J72" i="12"/>
  <c r="Y76" i="7"/>
  <c r="J76" i="12"/>
  <c r="Y80" i="7"/>
  <c r="J80" i="12"/>
  <c r="J280" i="12" s="1"/>
  <c r="Y84" i="7"/>
  <c r="J84" i="12"/>
  <c r="Y88" i="7"/>
  <c r="J88" i="12"/>
  <c r="Y92" i="7"/>
  <c r="J92" i="12"/>
  <c r="Y96" i="7"/>
  <c r="J96" i="12"/>
  <c r="J286" i="12" s="1"/>
  <c r="Y100" i="7"/>
  <c r="J100" i="12"/>
  <c r="Y104" i="7"/>
  <c r="J104" i="12"/>
  <c r="Y108" i="7"/>
  <c r="J108" i="12"/>
  <c r="Y112" i="7"/>
  <c r="J112" i="12"/>
  <c r="Y116" i="7"/>
  <c r="J116" i="12"/>
  <c r="Y120" i="7"/>
  <c r="J120" i="12"/>
  <c r="Y124" i="7"/>
  <c r="J124" i="12"/>
  <c r="Y128" i="7"/>
  <c r="J128" i="12"/>
  <c r="Y132" i="7"/>
  <c r="J132" i="12"/>
  <c r="Y136" i="7"/>
  <c r="J136" i="12"/>
  <c r="Y140" i="7"/>
  <c r="J140" i="12"/>
  <c r="Y144" i="7"/>
  <c r="J144" i="12"/>
  <c r="Y148" i="7"/>
  <c r="J148" i="12"/>
  <c r="Y152" i="7"/>
  <c r="J152" i="12"/>
  <c r="Y156" i="7"/>
  <c r="J156" i="12"/>
  <c r="Y160" i="7"/>
  <c r="J160" i="12"/>
  <c r="Y164" i="7"/>
  <c r="J164" i="12"/>
  <c r="Y168" i="7"/>
  <c r="J168" i="12"/>
  <c r="Y172" i="7"/>
  <c r="J172" i="12"/>
  <c r="Y176" i="7"/>
  <c r="J176" i="12"/>
  <c r="Y180" i="7"/>
  <c r="J180" i="12"/>
  <c r="Y184" i="7"/>
  <c r="J184" i="12"/>
  <c r="Y188" i="7"/>
  <c r="J188" i="12"/>
  <c r="Y192" i="7"/>
  <c r="J192" i="12"/>
  <c r="Y196" i="7"/>
  <c r="J196" i="12"/>
  <c r="Y200" i="7"/>
  <c r="J200" i="12"/>
  <c r="Y204" i="7"/>
  <c r="J204" i="12"/>
  <c r="Y208" i="7"/>
  <c r="J208" i="12"/>
  <c r="Y43" i="7"/>
  <c r="J43" i="12"/>
  <c r="Y9" i="7"/>
  <c r="J9" i="12"/>
  <c r="Y13" i="7"/>
  <c r="J13" i="12"/>
  <c r="Y17" i="7"/>
  <c r="J17" i="12"/>
  <c r="Y21" i="7"/>
  <c r="J21" i="12"/>
  <c r="Y25" i="7"/>
  <c r="J25" i="12"/>
  <c r="Y29" i="7"/>
  <c r="J29" i="12"/>
  <c r="Y33" i="7"/>
  <c r="J33" i="12"/>
  <c r="J259" i="12" s="1"/>
  <c r="Y37" i="7"/>
  <c r="J37" i="12"/>
  <c r="Y41" i="7"/>
  <c r="J41" i="12"/>
  <c r="Y45" i="7"/>
  <c r="J45" i="12"/>
  <c r="Y49" i="7"/>
  <c r="J49" i="12"/>
  <c r="Y53" i="7"/>
  <c r="J53" i="12"/>
  <c r="Y57" i="7"/>
  <c r="J57" i="12"/>
  <c r="Y61" i="7"/>
  <c r="J61" i="12"/>
  <c r="Y65" i="7"/>
  <c r="J65" i="12"/>
  <c r="Y69" i="7"/>
  <c r="J69" i="12"/>
  <c r="Y73" i="7"/>
  <c r="J73" i="12"/>
  <c r="Y77" i="7"/>
  <c r="J77" i="12"/>
  <c r="Y81" i="7"/>
  <c r="J81" i="12"/>
  <c r="Y85" i="7"/>
  <c r="J85" i="12"/>
  <c r="Y89" i="7"/>
  <c r="J89" i="12"/>
  <c r="Y93" i="7"/>
  <c r="J93" i="12"/>
  <c r="Y97" i="7"/>
  <c r="J97" i="12"/>
  <c r="J281" i="12" s="1"/>
  <c r="Y101" i="7"/>
  <c r="J101" i="12"/>
  <c r="Y105" i="7"/>
  <c r="J105" i="12"/>
  <c r="Y109" i="7"/>
  <c r="J109" i="12"/>
  <c r="Y113" i="7"/>
  <c r="J113" i="12"/>
  <c r="Y117" i="7"/>
  <c r="J117" i="12"/>
  <c r="Y121" i="7"/>
  <c r="J121" i="12"/>
  <c r="Y125" i="7"/>
  <c r="J125" i="12"/>
  <c r="Y129" i="7"/>
  <c r="J129" i="12"/>
  <c r="Y133" i="7"/>
  <c r="J133" i="12"/>
  <c r="Y137" i="7"/>
  <c r="J137" i="12"/>
  <c r="Y141" i="7"/>
  <c r="J141" i="12"/>
  <c r="Y145" i="7"/>
  <c r="J145" i="12"/>
  <c r="Y149" i="7"/>
  <c r="J149" i="12"/>
  <c r="Y153" i="7"/>
  <c r="J153" i="12"/>
  <c r="J264" i="12" s="1"/>
  <c r="Y157" i="7"/>
  <c r="J157" i="12"/>
  <c r="Y161" i="7"/>
  <c r="J161" i="12"/>
  <c r="Y165" i="7"/>
  <c r="J165" i="12"/>
  <c r="Y169" i="7"/>
  <c r="J169" i="12"/>
  <c r="Y173" i="7"/>
  <c r="J173" i="12"/>
  <c r="Y177" i="7"/>
  <c r="J177" i="12"/>
  <c r="Y181" i="7"/>
  <c r="J181" i="12"/>
  <c r="Y185" i="7"/>
  <c r="J185" i="12"/>
  <c r="Y189" i="7"/>
  <c r="J189" i="12"/>
  <c r="Y193" i="7"/>
  <c r="J193" i="12"/>
  <c r="Y197" i="7"/>
  <c r="J197" i="12"/>
  <c r="Y201" i="7"/>
  <c r="J201" i="12"/>
  <c r="Y205" i="7"/>
  <c r="J205" i="12"/>
  <c r="Y209" i="7"/>
  <c r="J209" i="12"/>
  <c r="Y10" i="7"/>
  <c r="J10" i="12"/>
  <c r="Y14" i="7"/>
  <c r="J14" i="12"/>
  <c r="Y18" i="7"/>
  <c r="J18" i="12"/>
  <c r="Y22" i="7"/>
  <c r="J22" i="12"/>
  <c r="Y26" i="7"/>
  <c r="J26" i="12"/>
  <c r="Y30" i="7"/>
  <c r="J30" i="12"/>
  <c r="Y34" i="7"/>
  <c r="J34" i="12"/>
  <c r="Y38" i="7"/>
  <c r="J38" i="12"/>
  <c r="Y42" i="7"/>
  <c r="J42" i="12"/>
  <c r="Y46" i="7"/>
  <c r="J46" i="12"/>
  <c r="Y50" i="7"/>
  <c r="J50" i="12"/>
  <c r="Y54" i="7"/>
  <c r="J54" i="12"/>
  <c r="Y58" i="7"/>
  <c r="J58" i="12"/>
  <c r="Y62" i="7"/>
  <c r="J62" i="12"/>
  <c r="Y66" i="7"/>
  <c r="J66" i="12"/>
  <c r="Y70" i="7"/>
  <c r="J70" i="12"/>
  <c r="Y74" i="7"/>
  <c r="J74" i="12"/>
  <c r="Y78" i="7"/>
  <c r="J78" i="12"/>
  <c r="Y82" i="7"/>
  <c r="J82" i="12"/>
  <c r="Y86" i="7"/>
  <c r="J86" i="12"/>
  <c r="Y90" i="7"/>
  <c r="J90" i="12"/>
  <c r="Y94" i="7"/>
  <c r="J94" i="12"/>
  <c r="Y98" i="7"/>
  <c r="J98" i="12"/>
  <c r="Y102" i="7"/>
  <c r="J102" i="12"/>
  <c r="Y106" i="7"/>
  <c r="J106" i="12"/>
  <c r="Y110" i="7"/>
  <c r="J110" i="12"/>
  <c r="Y114" i="7"/>
  <c r="J114" i="12"/>
  <c r="Y118" i="7"/>
  <c r="J118" i="12"/>
  <c r="Y122" i="7"/>
  <c r="J122" i="12"/>
  <c r="Y126" i="7"/>
  <c r="J126" i="12"/>
  <c r="Y130" i="7"/>
  <c r="J130" i="12"/>
  <c r="Y134" i="7"/>
  <c r="J134" i="12"/>
  <c r="Y138" i="7"/>
  <c r="J138" i="12"/>
  <c r="Y142" i="7"/>
  <c r="J142" i="12"/>
  <c r="Y146" i="7"/>
  <c r="J146" i="12"/>
  <c r="Y150" i="7"/>
  <c r="J150" i="12"/>
  <c r="Y154" i="7"/>
  <c r="J154" i="12"/>
  <c r="Y158" i="7"/>
  <c r="J158" i="12"/>
  <c r="Y162" i="7"/>
  <c r="J162" i="12"/>
  <c r="Y166" i="7"/>
  <c r="J166" i="12"/>
  <c r="J268" i="12" s="1"/>
  <c r="Y170" i="7"/>
  <c r="J170" i="12"/>
  <c r="Y174" i="7"/>
  <c r="J174" i="12"/>
  <c r="Y178" i="7"/>
  <c r="J178" i="12"/>
  <c r="Y182" i="7"/>
  <c r="J182" i="12"/>
  <c r="Y186" i="7"/>
  <c r="J186" i="12"/>
  <c r="Y190" i="7"/>
  <c r="J190" i="12"/>
  <c r="Y194" i="7"/>
  <c r="J194" i="12"/>
  <c r="Y198" i="7"/>
  <c r="J198" i="12"/>
  <c r="Y202" i="7"/>
  <c r="J202" i="12"/>
  <c r="Y206" i="7"/>
  <c r="J206" i="12"/>
  <c r="Y210" i="7"/>
  <c r="J210" i="12"/>
  <c r="W13" i="7"/>
  <c r="H13" i="12"/>
  <c r="W17" i="7"/>
  <c r="H17" i="12"/>
  <c r="W29" i="7"/>
  <c r="H29" i="12"/>
  <c r="W37" i="7"/>
  <c r="H37" i="12"/>
  <c r="W49" i="7"/>
  <c r="H49" i="12"/>
  <c r="W53" i="7"/>
  <c r="H53" i="12"/>
  <c r="W61" i="7"/>
  <c r="H61" i="12"/>
  <c r="W65" i="7"/>
  <c r="H65" i="12"/>
  <c r="W73" i="7"/>
  <c r="H73" i="12"/>
  <c r="W77" i="7"/>
  <c r="H77" i="12"/>
  <c r="W85" i="7"/>
  <c r="H85" i="12"/>
  <c r="W101" i="7"/>
  <c r="H101" i="12"/>
  <c r="W113" i="7"/>
  <c r="H113" i="12"/>
  <c r="W117" i="7"/>
  <c r="H117" i="12"/>
  <c r="W125" i="7"/>
  <c r="H125" i="12"/>
  <c r="W129" i="7"/>
  <c r="H129" i="12"/>
  <c r="W141" i="7"/>
  <c r="H141" i="12"/>
  <c r="W149" i="7"/>
  <c r="H149" i="12"/>
  <c r="W153" i="7"/>
  <c r="H153" i="12"/>
  <c r="W161" i="7"/>
  <c r="H161" i="12"/>
  <c r="W165" i="7"/>
  <c r="H165" i="12"/>
  <c r="W169" i="7"/>
  <c r="H169" i="12"/>
  <c r="W177" i="7"/>
  <c r="H177" i="12"/>
  <c r="W185" i="7"/>
  <c r="H185" i="12"/>
  <c r="W193" i="7"/>
  <c r="H193" i="12"/>
  <c r="W201" i="7"/>
  <c r="H201" i="12"/>
  <c r="W14" i="7"/>
  <c r="H14" i="12"/>
  <c r="W18" i="7"/>
  <c r="H18" i="12"/>
  <c r="W30" i="7"/>
  <c r="H30" i="12"/>
  <c r="W66" i="7"/>
  <c r="H66" i="12"/>
  <c r="W78" i="7"/>
  <c r="H78" i="12"/>
  <c r="W90" i="7"/>
  <c r="H90" i="12"/>
  <c r="W98" i="7"/>
  <c r="H98" i="12"/>
  <c r="W102" i="7"/>
  <c r="H102" i="12"/>
  <c r="W126" i="7"/>
  <c r="H126" i="12"/>
  <c r="W130" i="7"/>
  <c r="H130" i="12"/>
  <c r="W146" i="7"/>
  <c r="H146" i="12"/>
  <c r="W154" i="7"/>
  <c r="H154" i="12"/>
  <c r="W170" i="7"/>
  <c r="H170" i="12"/>
  <c r="W186" i="7"/>
  <c r="H186" i="12"/>
  <c r="W202" i="7"/>
  <c r="H202" i="12"/>
  <c r="W210" i="7"/>
  <c r="H210" i="12"/>
  <c r="AF13" i="7"/>
  <c r="AF25" i="7"/>
  <c r="AF33" i="7"/>
  <c r="AF45" i="7"/>
  <c r="AF57" i="7"/>
  <c r="AF65" i="7"/>
  <c r="AF77" i="7"/>
  <c r="AF85" i="7"/>
  <c r="AF93" i="7"/>
  <c r="AF97" i="7"/>
  <c r="AF101" i="7"/>
  <c r="AF109" i="7"/>
  <c r="AF113" i="7"/>
  <c r="AF117" i="7"/>
  <c r="AF121" i="7"/>
  <c r="AF125" i="7"/>
  <c r="AF129" i="7"/>
  <c r="AF133" i="7"/>
  <c r="AF137" i="7"/>
  <c r="AF141" i="7"/>
  <c r="AF145" i="7"/>
  <c r="AF149" i="7"/>
  <c r="AF153" i="7"/>
  <c r="AF157" i="7"/>
  <c r="AF161" i="7"/>
  <c r="AF165" i="7"/>
  <c r="AF169" i="7"/>
  <c r="AF173" i="7"/>
  <c r="AF177" i="7"/>
  <c r="AF181" i="7"/>
  <c r="AF185" i="7"/>
  <c r="AF189" i="7"/>
  <c r="AF193" i="7"/>
  <c r="AF197" i="7"/>
  <c r="AF201" i="7"/>
  <c r="W9" i="7"/>
  <c r="H9" i="12"/>
  <c r="W21" i="7"/>
  <c r="H21" i="12"/>
  <c r="W25" i="7"/>
  <c r="H25" i="12"/>
  <c r="W33" i="7"/>
  <c r="H33" i="12"/>
  <c r="H259" i="12" s="1"/>
  <c r="W41" i="7"/>
  <c r="H41" i="12"/>
  <c r="W45" i="7"/>
  <c r="H45" i="12"/>
  <c r="W57" i="7"/>
  <c r="H57" i="12"/>
  <c r="W69" i="7"/>
  <c r="H69" i="12"/>
  <c r="W81" i="7"/>
  <c r="H81" i="12"/>
  <c r="W89" i="7"/>
  <c r="H89" i="12"/>
  <c r="W93" i="7"/>
  <c r="H93" i="12"/>
  <c r="W97" i="7"/>
  <c r="H97" i="12"/>
  <c r="H281" i="12" s="1"/>
  <c r="W105" i="7"/>
  <c r="H105" i="12"/>
  <c r="W109" i="7"/>
  <c r="H109" i="12"/>
  <c r="W121" i="7"/>
  <c r="H121" i="12"/>
  <c r="W133" i="7"/>
  <c r="H133" i="12"/>
  <c r="W137" i="7"/>
  <c r="H137" i="12"/>
  <c r="W145" i="7"/>
  <c r="H145" i="12"/>
  <c r="W157" i="7"/>
  <c r="H157" i="12"/>
  <c r="W173" i="7"/>
  <c r="H173" i="12"/>
  <c r="W181" i="7"/>
  <c r="H181" i="12"/>
  <c r="W189" i="7"/>
  <c r="H189" i="12"/>
  <c r="W197" i="7"/>
  <c r="H197" i="12"/>
  <c r="W205" i="7"/>
  <c r="H205" i="12"/>
  <c r="W209" i="7"/>
  <c r="H209" i="12"/>
  <c r="W10" i="7"/>
  <c r="H10" i="12"/>
  <c r="W22" i="7"/>
  <c r="H22" i="12"/>
  <c r="W26" i="7"/>
  <c r="H26" i="12"/>
  <c r="W34" i="7"/>
  <c r="H34" i="12"/>
  <c r="W38" i="7"/>
  <c r="H38" i="12"/>
  <c r="W42" i="7"/>
  <c r="H42" i="12"/>
  <c r="W46" i="7"/>
  <c r="H46" i="12"/>
  <c r="W50" i="7"/>
  <c r="H50" i="12"/>
  <c r="W54" i="7"/>
  <c r="H54" i="12"/>
  <c r="W58" i="7"/>
  <c r="H58" i="12"/>
  <c r="W62" i="7"/>
  <c r="H62" i="12"/>
  <c r="W70" i="7"/>
  <c r="H70" i="12"/>
  <c r="W74" i="7"/>
  <c r="H74" i="12"/>
  <c r="W82" i="7"/>
  <c r="H82" i="12"/>
  <c r="W86" i="7"/>
  <c r="H86" i="12"/>
  <c r="W94" i="7"/>
  <c r="H94" i="12"/>
  <c r="W106" i="7"/>
  <c r="H106" i="12"/>
  <c r="W110" i="7"/>
  <c r="H110" i="12"/>
  <c r="W114" i="7"/>
  <c r="H114" i="12"/>
  <c r="W118" i="7"/>
  <c r="H118" i="12"/>
  <c r="W122" i="7"/>
  <c r="H122" i="12"/>
  <c r="W134" i="7"/>
  <c r="H134" i="12"/>
  <c r="W138" i="7"/>
  <c r="H138" i="12"/>
  <c r="W142" i="7"/>
  <c r="H142" i="12"/>
  <c r="W150" i="7"/>
  <c r="H150" i="12"/>
  <c r="W158" i="7"/>
  <c r="H158" i="12"/>
  <c r="W162" i="7"/>
  <c r="H162" i="12"/>
  <c r="W166" i="7"/>
  <c r="H166" i="12"/>
  <c r="H268" i="12" s="1"/>
  <c r="W174" i="7"/>
  <c r="H174" i="12"/>
  <c r="W178" i="7"/>
  <c r="H178" i="12"/>
  <c r="W182" i="7"/>
  <c r="H182" i="12"/>
  <c r="W190" i="7"/>
  <c r="H190" i="12"/>
  <c r="W194" i="7"/>
  <c r="H194" i="12"/>
  <c r="W198" i="7"/>
  <c r="H198" i="12"/>
  <c r="W206" i="7"/>
  <c r="H206" i="12"/>
  <c r="AF9" i="7"/>
  <c r="AF17" i="7"/>
  <c r="AF21" i="7"/>
  <c r="AF29" i="7"/>
  <c r="AF37" i="7"/>
  <c r="AF41" i="7"/>
  <c r="AF49" i="7"/>
  <c r="AF53" i="7"/>
  <c r="AF61" i="7"/>
  <c r="AF69" i="7"/>
  <c r="AF73" i="7"/>
  <c r="AF81" i="7"/>
  <c r="AF89" i="7"/>
  <c r="AF105" i="7"/>
  <c r="W7" i="7"/>
  <c r="H7" i="12"/>
  <c r="W11" i="7"/>
  <c r="H11" i="12"/>
  <c r="W15" i="7"/>
  <c r="H15" i="12"/>
  <c r="W19" i="7"/>
  <c r="H19" i="12"/>
  <c r="W23" i="7"/>
  <c r="H23" i="12"/>
  <c r="W27" i="7"/>
  <c r="H27" i="12"/>
  <c r="W31" i="7"/>
  <c r="H31" i="12"/>
  <c r="H253" i="12" s="1"/>
  <c r="W35" i="7"/>
  <c r="H35" i="12"/>
  <c r="W39" i="7"/>
  <c r="H39" i="12"/>
  <c r="W43" i="7"/>
  <c r="H43" i="12"/>
  <c r="W47" i="7"/>
  <c r="H47" i="12"/>
  <c r="W51" i="7"/>
  <c r="H51" i="12"/>
  <c r="W55" i="7"/>
  <c r="H55" i="12"/>
  <c r="W59" i="7"/>
  <c r="H59" i="12"/>
  <c r="W63" i="7"/>
  <c r="H63" i="12"/>
  <c r="W67" i="7"/>
  <c r="H67" i="12"/>
  <c r="W71" i="7"/>
  <c r="H71" i="12"/>
  <c r="W75" i="7"/>
  <c r="H75" i="12"/>
  <c r="W79" i="7"/>
  <c r="H79" i="12"/>
  <c r="W83" i="7"/>
  <c r="H83" i="12"/>
  <c r="W87" i="7"/>
  <c r="H87" i="12"/>
  <c r="W91" i="7"/>
  <c r="H91" i="12"/>
  <c r="W95" i="7"/>
  <c r="H95" i="12"/>
  <c r="W99" i="7"/>
  <c r="H99" i="12"/>
  <c r="W103" i="7"/>
  <c r="H103" i="12"/>
  <c r="W107" i="7"/>
  <c r="H107" i="12"/>
  <c r="W111" i="7"/>
  <c r="H111" i="12"/>
  <c r="W115" i="7"/>
  <c r="H115" i="12"/>
  <c r="W119" i="7"/>
  <c r="H119" i="12"/>
  <c r="W123" i="7"/>
  <c r="H123" i="12"/>
  <c r="W127" i="7"/>
  <c r="H127" i="12"/>
  <c r="W131" i="7"/>
  <c r="H131" i="12"/>
  <c r="W135" i="7"/>
  <c r="H135" i="12"/>
  <c r="W139" i="7"/>
  <c r="H139" i="12"/>
  <c r="W143" i="7"/>
  <c r="H143" i="12"/>
  <c r="W147" i="7"/>
  <c r="H147" i="12"/>
  <c r="W151" i="7"/>
  <c r="H151" i="12"/>
  <c r="W155" i="7"/>
  <c r="H155" i="12"/>
  <c r="W159" i="7"/>
  <c r="H159" i="12"/>
  <c r="W163" i="7"/>
  <c r="H163" i="12"/>
  <c r="W167" i="7"/>
  <c r="H167" i="12"/>
  <c r="H270" i="12" s="1"/>
  <c r="W171" i="7"/>
  <c r="H171" i="12"/>
  <c r="W175" i="7"/>
  <c r="H175" i="12"/>
  <c r="W179" i="7"/>
  <c r="H179" i="12"/>
  <c r="W183" i="7"/>
  <c r="H183" i="12"/>
  <c r="W187" i="7"/>
  <c r="H187" i="12"/>
  <c r="W191" i="7"/>
  <c r="H191" i="12"/>
  <c r="W195" i="7"/>
  <c r="H195" i="12"/>
  <c r="W199" i="7"/>
  <c r="H199" i="12"/>
  <c r="W203" i="7"/>
  <c r="H203" i="12"/>
  <c r="W207" i="7"/>
  <c r="H207" i="12"/>
  <c r="W8" i="7"/>
  <c r="H8" i="12"/>
  <c r="W12" i="7"/>
  <c r="H12" i="12"/>
  <c r="W16" i="7"/>
  <c r="H16" i="12"/>
  <c r="W20" i="7"/>
  <c r="H20" i="12"/>
  <c r="W24" i="7"/>
  <c r="H24" i="12"/>
  <c r="W28" i="7"/>
  <c r="H28" i="12"/>
  <c r="W32" i="7"/>
  <c r="H32" i="12"/>
  <c r="H258" i="12" s="1"/>
  <c r="W36" i="7"/>
  <c r="H36" i="12"/>
  <c r="W40" i="7"/>
  <c r="H40" i="12"/>
  <c r="W44" i="7"/>
  <c r="H44" i="12"/>
  <c r="W48" i="7"/>
  <c r="H48" i="12"/>
  <c r="W52" i="7"/>
  <c r="H52" i="12"/>
  <c r="W56" i="7"/>
  <c r="H56" i="12"/>
  <c r="W60" i="7"/>
  <c r="H60" i="12"/>
  <c r="W64" i="7"/>
  <c r="H64" i="12"/>
  <c r="W68" i="7"/>
  <c r="H68" i="12"/>
  <c r="W72" i="7"/>
  <c r="H72" i="12"/>
  <c r="W76" i="7"/>
  <c r="H76" i="12"/>
  <c r="W80" i="7"/>
  <c r="H80" i="12"/>
  <c r="H280" i="12" s="1"/>
  <c r="W84" i="7"/>
  <c r="H84" i="12"/>
  <c r="W88" i="7"/>
  <c r="H88" i="12"/>
  <c r="W92" i="7"/>
  <c r="H92" i="12"/>
  <c r="W96" i="7"/>
  <c r="H96" i="12"/>
  <c r="H286" i="12" s="1"/>
  <c r="W100" i="7"/>
  <c r="H100" i="12"/>
  <c r="W104" i="7"/>
  <c r="H104" i="12"/>
  <c r="W108" i="7"/>
  <c r="H108" i="12"/>
  <c r="W112" i="7"/>
  <c r="H112" i="12"/>
  <c r="W116" i="7"/>
  <c r="H116" i="12"/>
  <c r="W120" i="7"/>
  <c r="H120" i="12"/>
  <c r="W124" i="7"/>
  <c r="H124" i="12"/>
  <c r="W128" i="7"/>
  <c r="H128" i="12"/>
  <c r="W132" i="7"/>
  <c r="H132" i="12"/>
  <c r="W136" i="7"/>
  <c r="H136" i="12"/>
  <c r="W140" i="7"/>
  <c r="H140" i="12"/>
  <c r="W144" i="7"/>
  <c r="H144" i="12"/>
  <c r="W148" i="7"/>
  <c r="H148" i="12"/>
  <c r="W152" i="7"/>
  <c r="H152" i="12"/>
  <c r="W156" i="7"/>
  <c r="H156" i="12"/>
  <c r="W160" i="7"/>
  <c r="H160" i="12"/>
  <c r="W164" i="7"/>
  <c r="H164" i="12"/>
  <c r="W168" i="7"/>
  <c r="H168" i="12"/>
  <c r="W172" i="7"/>
  <c r="H172" i="12"/>
  <c r="W176" i="7"/>
  <c r="H176" i="12"/>
  <c r="W180" i="7"/>
  <c r="H180" i="12"/>
  <c r="W184" i="7"/>
  <c r="H184" i="12"/>
  <c r="W188" i="7"/>
  <c r="H188" i="12"/>
  <c r="W192" i="7"/>
  <c r="H192" i="12"/>
  <c r="W196" i="7"/>
  <c r="H196" i="12"/>
  <c r="W200" i="7"/>
  <c r="H200" i="12"/>
  <c r="W204" i="7"/>
  <c r="H204" i="12"/>
  <c r="W208" i="7"/>
  <c r="H208" i="12"/>
  <c r="V14" i="7"/>
  <c r="G14" i="12"/>
  <c r="V18" i="7"/>
  <c r="G18" i="12"/>
  <c r="V26" i="7"/>
  <c r="G26" i="12"/>
  <c r="V34" i="7"/>
  <c r="G34" i="12"/>
  <c r="V46" i="7"/>
  <c r="G46" i="12"/>
  <c r="V58" i="7"/>
  <c r="G58" i="12"/>
  <c r="V66" i="7"/>
  <c r="G66" i="12"/>
  <c r="V74" i="7"/>
  <c r="G74" i="12"/>
  <c r="V78" i="7"/>
  <c r="G78" i="12"/>
  <c r="V82" i="7"/>
  <c r="G82" i="12"/>
  <c r="V86" i="7"/>
  <c r="G86" i="12"/>
  <c r="V90" i="7"/>
  <c r="G90" i="12"/>
  <c r="V94" i="7"/>
  <c r="G94" i="12"/>
  <c r="V98" i="7"/>
  <c r="G98" i="12"/>
  <c r="V102" i="7"/>
  <c r="G102" i="12"/>
  <c r="V106" i="7"/>
  <c r="G106" i="12"/>
  <c r="V110" i="7"/>
  <c r="G110" i="12"/>
  <c r="V114" i="7"/>
  <c r="G114" i="12"/>
  <c r="V118" i="7"/>
  <c r="G118" i="12"/>
  <c r="V122" i="7"/>
  <c r="G122" i="12"/>
  <c r="V126" i="7"/>
  <c r="G126" i="12"/>
  <c r="V130" i="7"/>
  <c r="G130" i="12"/>
  <c r="V134" i="7"/>
  <c r="G134" i="12"/>
  <c r="V138" i="7"/>
  <c r="G138" i="12"/>
  <c r="V142" i="7"/>
  <c r="G142" i="12"/>
  <c r="V146" i="7"/>
  <c r="G146" i="12"/>
  <c r="V150" i="7"/>
  <c r="G150" i="12"/>
  <c r="V154" i="7"/>
  <c r="G154" i="12"/>
  <c r="V158" i="7"/>
  <c r="G158" i="12"/>
  <c r="V162" i="7"/>
  <c r="G162" i="12"/>
  <c r="V166" i="7"/>
  <c r="G166" i="12"/>
  <c r="G268" i="12" s="1"/>
  <c r="V170" i="7"/>
  <c r="G170" i="12"/>
  <c r="V174" i="7"/>
  <c r="G174" i="12"/>
  <c r="V178" i="7"/>
  <c r="G178" i="12"/>
  <c r="V182" i="7"/>
  <c r="G182" i="12"/>
  <c r="V186" i="7"/>
  <c r="G186" i="12"/>
  <c r="V190" i="7"/>
  <c r="G190" i="12"/>
  <c r="V194" i="7"/>
  <c r="G194" i="12"/>
  <c r="V198" i="7"/>
  <c r="G198" i="12"/>
  <c r="V202" i="7"/>
  <c r="G202" i="12"/>
  <c r="V206" i="7"/>
  <c r="G206" i="12"/>
  <c r="V210" i="7"/>
  <c r="G210" i="12"/>
  <c r="V7" i="7"/>
  <c r="G7" i="12"/>
  <c r="V11" i="7"/>
  <c r="G11" i="12"/>
  <c r="V15" i="7"/>
  <c r="G15" i="12"/>
  <c r="V19" i="7"/>
  <c r="G19" i="12"/>
  <c r="V23" i="7"/>
  <c r="G23" i="12"/>
  <c r="V27" i="7"/>
  <c r="G27" i="12"/>
  <c r="V31" i="7"/>
  <c r="G31" i="12"/>
  <c r="G253" i="12" s="1"/>
  <c r="V35" i="7"/>
  <c r="G35" i="12"/>
  <c r="V39" i="7"/>
  <c r="G39" i="12"/>
  <c r="V43" i="7"/>
  <c r="G43" i="12"/>
  <c r="V47" i="7"/>
  <c r="G47" i="12"/>
  <c r="V51" i="7"/>
  <c r="G51" i="12"/>
  <c r="V55" i="7"/>
  <c r="G55" i="12"/>
  <c r="V59" i="7"/>
  <c r="G59" i="12"/>
  <c r="V63" i="7"/>
  <c r="G63" i="12"/>
  <c r="V67" i="7"/>
  <c r="G67" i="12"/>
  <c r="V71" i="7"/>
  <c r="G71" i="12"/>
  <c r="V75" i="7"/>
  <c r="G75" i="12"/>
  <c r="V79" i="7"/>
  <c r="G79" i="12"/>
  <c r="V83" i="7"/>
  <c r="G83" i="12"/>
  <c r="V87" i="7"/>
  <c r="G87" i="12"/>
  <c r="V91" i="7"/>
  <c r="G91" i="12"/>
  <c r="V95" i="7"/>
  <c r="G95" i="12"/>
  <c r="V99" i="7"/>
  <c r="G99" i="12"/>
  <c r="V103" i="7"/>
  <c r="G103" i="12"/>
  <c r="V107" i="7"/>
  <c r="G107" i="12"/>
  <c r="V111" i="7"/>
  <c r="G111" i="12"/>
  <c r="V115" i="7"/>
  <c r="G115" i="12"/>
  <c r="V119" i="7"/>
  <c r="G119" i="12"/>
  <c r="V123" i="7"/>
  <c r="G123" i="12"/>
  <c r="V127" i="7"/>
  <c r="G127" i="12"/>
  <c r="V131" i="7"/>
  <c r="G131" i="12"/>
  <c r="V135" i="7"/>
  <c r="G135" i="12"/>
  <c r="V139" i="7"/>
  <c r="G139" i="12"/>
  <c r="V143" i="7"/>
  <c r="G143" i="12"/>
  <c r="V147" i="7"/>
  <c r="G147" i="12"/>
  <c r="V151" i="7"/>
  <c r="G151" i="12"/>
  <c r="V155" i="7"/>
  <c r="G155" i="12"/>
  <c r="V159" i="7"/>
  <c r="G159" i="12"/>
  <c r="V163" i="7"/>
  <c r="G163" i="12"/>
  <c r="V167" i="7"/>
  <c r="G167" i="12"/>
  <c r="G270" i="12" s="1"/>
  <c r="V171" i="7"/>
  <c r="G171" i="12"/>
  <c r="V175" i="7"/>
  <c r="G175" i="12"/>
  <c r="V179" i="7"/>
  <c r="G179" i="12"/>
  <c r="V183" i="7"/>
  <c r="G183" i="12"/>
  <c r="V187" i="7"/>
  <c r="G187" i="12"/>
  <c r="V191" i="7"/>
  <c r="G191" i="12"/>
  <c r="V195" i="7"/>
  <c r="G195" i="12"/>
  <c r="V199" i="7"/>
  <c r="G199" i="12"/>
  <c r="V203" i="7"/>
  <c r="G203" i="12"/>
  <c r="V207" i="7"/>
  <c r="G207" i="12"/>
  <c r="AF205" i="7"/>
  <c r="AF209" i="7"/>
  <c r="V10" i="7"/>
  <c r="G10" i="12"/>
  <c r="V22" i="7"/>
  <c r="G22" i="12"/>
  <c r="V30" i="7"/>
  <c r="G30" i="12"/>
  <c r="V38" i="7"/>
  <c r="G38" i="12"/>
  <c r="V42" i="7"/>
  <c r="G42" i="12"/>
  <c r="V50" i="7"/>
  <c r="G50" i="12"/>
  <c r="V54" i="7"/>
  <c r="G54" i="12"/>
  <c r="V62" i="7"/>
  <c r="G62" i="12"/>
  <c r="V70" i="7"/>
  <c r="G70" i="12"/>
  <c r="V8" i="7"/>
  <c r="G8" i="12"/>
  <c r="V12" i="7"/>
  <c r="G12" i="12"/>
  <c r="V16" i="7"/>
  <c r="G16" i="12"/>
  <c r="V20" i="7"/>
  <c r="G20" i="12"/>
  <c r="V24" i="7"/>
  <c r="G24" i="12"/>
  <c r="V28" i="7"/>
  <c r="G28" i="12"/>
  <c r="V32" i="7"/>
  <c r="G32" i="12"/>
  <c r="G258" i="12" s="1"/>
  <c r="V36" i="7"/>
  <c r="G36" i="12"/>
  <c r="V40" i="7"/>
  <c r="G40" i="12"/>
  <c r="V44" i="7"/>
  <c r="G44" i="12"/>
  <c r="V48" i="7"/>
  <c r="G48" i="12"/>
  <c r="V52" i="7"/>
  <c r="G52" i="12"/>
  <c r="V56" i="7"/>
  <c r="G56" i="12"/>
  <c r="V60" i="7"/>
  <c r="G60" i="12"/>
  <c r="V64" i="7"/>
  <c r="G64" i="12"/>
  <c r="V68" i="7"/>
  <c r="G68" i="12"/>
  <c r="V72" i="7"/>
  <c r="G72" i="12"/>
  <c r="V76" i="7"/>
  <c r="G76" i="12"/>
  <c r="V80" i="7"/>
  <c r="G80" i="12"/>
  <c r="G280" i="12" s="1"/>
  <c r="V84" i="7"/>
  <c r="G84" i="12"/>
  <c r="V88" i="7"/>
  <c r="G88" i="12"/>
  <c r="V92" i="7"/>
  <c r="G92" i="12"/>
  <c r="V96" i="7"/>
  <c r="G96" i="12"/>
  <c r="G286" i="12" s="1"/>
  <c r="V100" i="7"/>
  <c r="G100" i="12"/>
  <c r="V104" i="7"/>
  <c r="G104" i="12"/>
  <c r="V108" i="7"/>
  <c r="G108" i="12"/>
  <c r="V112" i="7"/>
  <c r="G112" i="12"/>
  <c r="V116" i="7"/>
  <c r="G116" i="12"/>
  <c r="V120" i="7"/>
  <c r="G120" i="12"/>
  <c r="V124" i="7"/>
  <c r="G124" i="12"/>
  <c r="V128" i="7"/>
  <c r="G128" i="12"/>
  <c r="V132" i="7"/>
  <c r="G132" i="12"/>
  <c r="V136" i="7"/>
  <c r="G136" i="12"/>
  <c r="V140" i="7"/>
  <c r="G140" i="12"/>
  <c r="V144" i="7"/>
  <c r="G144" i="12"/>
  <c r="V148" i="7"/>
  <c r="G148" i="12"/>
  <c r="V152" i="7"/>
  <c r="G152" i="12"/>
  <c r="V156" i="7"/>
  <c r="G156" i="12"/>
  <c r="V160" i="7"/>
  <c r="G160" i="12"/>
  <c r="V164" i="7"/>
  <c r="G164" i="12"/>
  <c r="V168" i="7"/>
  <c r="G168" i="12"/>
  <c r="V172" i="7"/>
  <c r="G172" i="12"/>
  <c r="V176" i="7"/>
  <c r="G176" i="12"/>
  <c r="V180" i="7"/>
  <c r="G180" i="12"/>
  <c r="V184" i="7"/>
  <c r="G184" i="12"/>
  <c r="V188" i="7"/>
  <c r="G188" i="12"/>
  <c r="V192" i="7"/>
  <c r="G192" i="12"/>
  <c r="V196" i="7"/>
  <c r="G196" i="12"/>
  <c r="V200" i="7"/>
  <c r="G200" i="12"/>
  <c r="V204" i="7"/>
  <c r="G204" i="12"/>
  <c r="V208" i="7"/>
  <c r="G208" i="12"/>
  <c r="AF10" i="7"/>
  <c r="AF14" i="7"/>
  <c r="AF18" i="7"/>
  <c r="AF22" i="7"/>
  <c r="AF26" i="7"/>
  <c r="AF30" i="7"/>
  <c r="AF34" i="7"/>
  <c r="AF38" i="7"/>
  <c r="AF42" i="7"/>
  <c r="AF46" i="7"/>
  <c r="AF50" i="7"/>
  <c r="AF54" i="7"/>
  <c r="AF58" i="7"/>
  <c r="AF62" i="7"/>
  <c r="AF66" i="7"/>
  <c r="AF70" i="7"/>
  <c r="AF74" i="7"/>
  <c r="AF78" i="7"/>
  <c r="AF82" i="7"/>
  <c r="AF86" i="7"/>
  <c r="AF90" i="7"/>
  <c r="AF94" i="7"/>
  <c r="AF98" i="7"/>
  <c r="AF102" i="7"/>
  <c r="AF106" i="7"/>
  <c r="AF110" i="7"/>
  <c r="AF114" i="7"/>
  <c r="AF118" i="7"/>
  <c r="AF122" i="7"/>
  <c r="AF126" i="7"/>
  <c r="AF130" i="7"/>
  <c r="AF134" i="7"/>
  <c r="AF138" i="7"/>
  <c r="AF142" i="7"/>
  <c r="AF146" i="7"/>
  <c r="AF150" i="7"/>
  <c r="AF154" i="7"/>
  <c r="AF158" i="7"/>
  <c r="AF162" i="7"/>
  <c r="AF166" i="7"/>
  <c r="AF170" i="7"/>
  <c r="AF174" i="7"/>
  <c r="AF178" i="7"/>
  <c r="AF182" i="7"/>
  <c r="AF186" i="7"/>
  <c r="AF190" i="7"/>
  <c r="AF194" i="7"/>
  <c r="AF198" i="7"/>
  <c r="AF202" i="7"/>
  <c r="AF206" i="7"/>
  <c r="AF210" i="7"/>
  <c r="V9" i="7"/>
  <c r="G9" i="12"/>
  <c r="V13" i="7"/>
  <c r="G13" i="12"/>
  <c r="V17" i="7"/>
  <c r="G17" i="12"/>
  <c r="V21" i="7"/>
  <c r="G21" i="12"/>
  <c r="V25" i="7"/>
  <c r="G25" i="12"/>
  <c r="V29" i="7"/>
  <c r="G29" i="12"/>
  <c r="V33" i="7"/>
  <c r="G33" i="12"/>
  <c r="G259" i="12" s="1"/>
  <c r="V37" i="7"/>
  <c r="G37" i="12"/>
  <c r="V41" i="7"/>
  <c r="G41" i="12"/>
  <c r="V45" i="7"/>
  <c r="G45" i="12"/>
  <c r="V49" i="7"/>
  <c r="G49" i="12"/>
  <c r="V53" i="7"/>
  <c r="G53" i="12"/>
  <c r="V57" i="7"/>
  <c r="G57" i="12"/>
  <c r="V61" i="7"/>
  <c r="G61" i="12"/>
  <c r="V65" i="7"/>
  <c r="G65" i="12"/>
  <c r="V69" i="7"/>
  <c r="G69" i="12"/>
  <c r="V73" i="7"/>
  <c r="G73" i="12"/>
  <c r="V77" i="7"/>
  <c r="G77" i="12"/>
  <c r="V81" i="7"/>
  <c r="G81" i="12"/>
  <c r="V85" i="7"/>
  <c r="G85" i="12"/>
  <c r="V89" i="7"/>
  <c r="G89" i="12"/>
  <c r="V93" i="7"/>
  <c r="G93" i="12"/>
  <c r="V97" i="7"/>
  <c r="G97" i="12"/>
  <c r="G281" i="12" s="1"/>
  <c r="V101" i="7"/>
  <c r="G101" i="12"/>
  <c r="V105" i="7"/>
  <c r="G105" i="12"/>
  <c r="V109" i="7"/>
  <c r="G109" i="12"/>
  <c r="V113" i="7"/>
  <c r="G113" i="12"/>
  <c r="V117" i="7"/>
  <c r="G117" i="12"/>
  <c r="V121" i="7"/>
  <c r="G121" i="12"/>
  <c r="V125" i="7"/>
  <c r="G125" i="12"/>
  <c r="V129" i="7"/>
  <c r="G129" i="12"/>
  <c r="V133" i="7"/>
  <c r="G133" i="12"/>
  <c r="V137" i="7"/>
  <c r="G137" i="12"/>
  <c r="V141" i="7"/>
  <c r="G141" i="12"/>
  <c r="V145" i="7"/>
  <c r="G145" i="12"/>
  <c r="V149" i="7"/>
  <c r="G149" i="12"/>
  <c r="V153" i="7"/>
  <c r="G153" i="12"/>
  <c r="V157" i="7"/>
  <c r="G157" i="12"/>
  <c r="V161" i="7"/>
  <c r="G161" i="12"/>
  <c r="V165" i="7"/>
  <c r="G165" i="12"/>
  <c r="V169" i="7"/>
  <c r="G169" i="12"/>
  <c r="V173" i="7"/>
  <c r="G173" i="12"/>
  <c r="V177" i="7"/>
  <c r="G177" i="12"/>
  <c r="V181" i="7"/>
  <c r="G181" i="12"/>
  <c r="V185" i="7"/>
  <c r="G185" i="12"/>
  <c r="V189" i="7"/>
  <c r="G189" i="12"/>
  <c r="V193" i="7"/>
  <c r="G193" i="12"/>
  <c r="V197" i="7"/>
  <c r="G197" i="12"/>
  <c r="V201" i="7"/>
  <c r="G201" i="12"/>
  <c r="V205" i="7"/>
  <c r="G205" i="12"/>
  <c r="V209" i="7"/>
  <c r="G209" i="12"/>
  <c r="AF7" i="7"/>
  <c r="AF11" i="7"/>
  <c r="AF15" i="7"/>
  <c r="AF19" i="7"/>
  <c r="AF23" i="7"/>
  <c r="AF27" i="7"/>
  <c r="AF31" i="7"/>
  <c r="AF35" i="7"/>
  <c r="AF39" i="7"/>
  <c r="AF43" i="7"/>
  <c r="AF47" i="7"/>
  <c r="AF51" i="7"/>
  <c r="AF55" i="7"/>
  <c r="AF59" i="7"/>
  <c r="AF63" i="7"/>
  <c r="AF67" i="7"/>
  <c r="AF71" i="7"/>
  <c r="AF75" i="7"/>
  <c r="AF79" i="7"/>
  <c r="AF83" i="7"/>
  <c r="AF87" i="7"/>
  <c r="AF91" i="7"/>
  <c r="AF95" i="7"/>
  <c r="AF99" i="7"/>
  <c r="AF103" i="7"/>
  <c r="AF107" i="7"/>
  <c r="AF111" i="7"/>
  <c r="AF115" i="7"/>
  <c r="AF119" i="7"/>
  <c r="AF123" i="7"/>
  <c r="AF127" i="7"/>
  <c r="AF131" i="7"/>
  <c r="AF135" i="7"/>
  <c r="AF139" i="7"/>
  <c r="AF143" i="7"/>
  <c r="AF147" i="7"/>
  <c r="AF151" i="7"/>
  <c r="AF155" i="7"/>
  <c r="AF159" i="7"/>
  <c r="AF163" i="7"/>
  <c r="AF167" i="7"/>
  <c r="AF171" i="7"/>
  <c r="AF175" i="7"/>
  <c r="AF179" i="7"/>
  <c r="AF183" i="7"/>
  <c r="AF187" i="7"/>
  <c r="AF191" i="7"/>
  <c r="AF195" i="7"/>
  <c r="AF199" i="7"/>
  <c r="AF203" i="7"/>
  <c r="AF207" i="7"/>
  <c r="X10" i="7"/>
  <c r="I10" i="12"/>
  <c r="X14" i="7"/>
  <c r="I14" i="12"/>
  <c r="X22" i="7"/>
  <c r="I22" i="12"/>
  <c r="X8" i="7"/>
  <c r="I8" i="12"/>
  <c r="X12" i="7"/>
  <c r="I12" i="12"/>
  <c r="X16" i="7"/>
  <c r="I16" i="12"/>
  <c r="X20" i="7"/>
  <c r="I20" i="12"/>
  <c r="X24" i="7"/>
  <c r="I24" i="12"/>
  <c r="X28" i="7"/>
  <c r="I28" i="12"/>
  <c r="X32" i="7"/>
  <c r="I32" i="12"/>
  <c r="X36" i="7"/>
  <c r="I36" i="12"/>
  <c r="X40" i="7"/>
  <c r="I40" i="12"/>
  <c r="X44" i="7"/>
  <c r="I44" i="12"/>
  <c r="X48" i="7"/>
  <c r="I48" i="12"/>
  <c r="X52" i="7"/>
  <c r="I52" i="12"/>
  <c r="X56" i="7"/>
  <c r="I56" i="12"/>
  <c r="X60" i="7"/>
  <c r="I60" i="12"/>
  <c r="X64" i="7"/>
  <c r="I64" i="12"/>
  <c r="X68" i="7"/>
  <c r="I68" i="12"/>
  <c r="X72" i="7"/>
  <c r="I72" i="12"/>
  <c r="X76" i="7"/>
  <c r="I76" i="12"/>
  <c r="X80" i="7"/>
  <c r="I80" i="12"/>
  <c r="X84" i="7"/>
  <c r="I84" i="12"/>
  <c r="X88" i="7"/>
  <c r="I88" i="12"/>
  <c r="X92" i="7"/>
  <c r="I92" i="12"/>
  <c r="X96" i="7"/>
  <c r="I96" i="12"/>
  <c r="X100" i="7"/>
  <c r="I100" i="12"/>
  <c r="X104" i="7"/>
  <c r="I104" i="12"/>
  <c r="X108" i="7"/>
  <c r="I108" i="12"/>
  <c r="X112" i="7"/>
  <c r="I112" i="12"/>
  <c r="X116" i="7"/>
  <c r="I116" i="12"/>
  <c r="X120" i="7"/>
  <c r="I120" i="12"/>
  <c r="X124" i="7"/>
  <c r="I124" i="12"/>
  <c r="X128" i="7"/>
  <c r="I128" i="12"/>
  <c r="X132" i="7"/>
  <c r="I132" i="12"/>
  <c r="X136" i="7"/>
  <c r="I136" i="12"/>
  <c r="X140" i="7"/>
  <c r="I140" i="12"/>
  <c r="X144" i="7"/>
  <c r="I144" i="12"/>
  <c r="X148" i="7"/>
  <c r="I148" i="12"/>
  <c r="X152" i="7"/>
  <c r="I152" i="12"/>
  <c r="X156" i="7"/>
  <c r="I156" i="12"/>
  <c r="X160" i="7"/>
  <c r="I160" i="12"/>
  <c r="X164" i="7"/>
  <c r="I164" i="12"/>
  <c r="X168" i="7"/>
  <c r="I168" i="12"/>
  <c r="X172" i="7"/>
  <c r="I172" i="12"/>
  <c r="X176" i="7"/>
  <c r="I176" i="12"/>
  <c r="X180" i="7"/>
  <c r="I180" i="12"/>
  <c r="X184" i="7"/>
  <c r="I184" i="12"/>
  <c r="X188" i="7"/>
  <c r="I188" i="12"/>
  <c r="X192" i="7"/>
  <c r="I192" i="12"/>
  <c r="X196" i="7"/>
  <c r="I196" i="12"/>
  <c r="X200" i="7"/>
  <c r="I200" i="12"/>
  <c r="X204" i="7"/>
  <c r="I204" i="12"/>
  <c r="X208" i="7"/>
  <c r="I208" i="12"/>
  <c r="X9" i="7"/>
  <c r="I9" i="12"/>
  <c r="X13" i="7"/>
  <c r="I13" i="12"/>
  <c r="X17" i="7"/>
  <c r="I17" i="12"/>
  <c r="X21" i="7"/>
  <c r="I21" i="12"/>
  <c r="X25" i="7"/>
  <c r="I25" i="12"/>
  <c r="X29" i="7"/>
  <c r="I29" i="12"/>
  <c r="X33" i="7"/>
  <c r="I33" i="12"/>
  <c r="X37" i="7"/>
  <c r="I37" i="12"/>
  <c r="X41" i="7"/>
  <c r="I41" i="12"/>
  <c r="X45" i="7"/>
  <c r="I45" i="12"/>
  <c r="X49" i="7"/>
  <c r="I49" i="12"/>
  <c r="X53" i="7"/>
  <c r="I53" i="12"/>
  <c r="X57" i="7"/>
  <c r="I57" i="12"/>
  <c r="X61" i="7"/>
  <c r="I61" i="12"/>
  <c r="X65" i="7"/>
  <c r="I65" i="12"/>
  <c r="X69" i="7"/>
  <c r="I69" i="12"/>
  <c r="X73" i="7"/>
  <c r="I73" i="12"/>
  <c r="X77" i="7"/>
  <c r="I77" i="12"/>
  <c r="X81" i="7"/>
  <c r="I81" i="12"/>
  <c r="X85" i="7"/>
  <c r="I85" i="12"/>
  <c r="X89" i="7"/>
  <c r="I89" i="12"/>
  <c r="X93" i="7"/>
  <c r="I93" i="12"/>
  <c r="X97" i="7"/>
  <c r="I97" i="12"/>
  <c r="X101" i="7"/>
  <c r="I101" i="12"/>
  <c r="X105" i="7"/>
  <c r="I105" i="12"/>
  <c r="X109" i="7"/>
  <c r="I109" i="12"/>
  <c r="X113" i="7"/>
  <c r="I113" i="12"/>
  <c r="X117" i="7"/>
  <c r="I117" i="12"/>
  <c r="X121" i="7"/>
  <c r="I121" i="12"/>
  <c r="X125" i="7"/>
  <c r="I125" i="12"/>
  <c r="X129" i="7"/>
  <c r="I129" i="12"/>
  <c r="X133" i="7"/>
  <c r="I133" i="12"/>
  <c r="X137" i="7"/>
  <c r="I137" i="12"/>
  <c r="X141" i="7"/>
  <c r="I141" i="12"/>
  <c r="X145" i="7"/>
  <c r="I145" i="12"/>
  <c r="X149" i="7"/>
  <c r="I149" i="12"/>
  <c r="X153" i="7"/>
  <c r="I153" i="12"/>
  <c r="X157" i="7"/>
  <c r="I157" i="12"/>
  <c r="X161" i="7"/>
  <c r="I161" i="12"/>
  <c r="X165" i="7"/>
  <c r="I165" i="12"/>
  <c r="X169" i="7"/>
  <c r="I169" i="12"/>
  <c r="X173" i="7"/>
  <c r="I173" i="12"/>
  <c r="X177" i="7"/>
  <c r="I177" i="12"/>
  <c r="X181" i="7"/>
  <c r="I181" i="12"/>
  <c r="X185" i="7"/>
  <c r="I185" i="12"/>
  <c r="X189" i="7"/>
  <c r="I189" i="12"/>
  <c r="X193" i="7"/>
  <c r="I193" i="12"/>
  <c r="X197" i="7"/>
  <c r="I197" i="12"/>
  <c r="X201" i="7"/>
  <c r="I201" i="12"/>
  <c r="X205" i="7"/>
  <c r="I205" i="12"/>
  <c r="X209" i="7"/>
  <c r="I209" i="12"/>
  <c r="X18" i="7"/>
  <c r="I18" i="12"/>
  <c r="X26" i="7"/>
  <c r="I26" i="12"/>
  <c r="X30" i="7"/>
  <c r="I30" i="12"/>
  <c r="X34" i="7"/>
  <c r="I34" i="12"/>
  <c r="X38" i="7"/>
  <c r="I38" i="12"/>
  <c r="X42" i="7"/>
  <c r="I42" i="12"/>
  <c r="X46" i="7"/>
  <c r="I46" i="12"/>
  <c r="X50" i="7"/>
  <c r="I50" i="12"/>
  <c r="X54" i="7"/>
  <c r="I54" i="12"/>
  <c r="X58" i="7"/>
  <c r="I58" i="12"/>
  <c r="X62" i="7"/>
  <c r="I62" i="12"/>
  <c r="X66" i="7"/>
  <c r="I66" i="12"/>
  <c r="X70" i="7"/>
  <c r="I70" i="12"/>
  <c r="X74" i="7"/>
  <c r="I74" i="12"/>
  <c r="X78" i="7"/>
  <c r="I78" i="12"/>
  <c r="X82" i="7"/>
  <c r="I82" i="12"/>
  <c r="X86" i="7"/>
  <c r="I86" i="12"/>
  <c r="X90" i="7"/>
  <c r="I90" i="12"/>
  <c r="X94" i="7"/>
  <c r="I94" i="12"/>
  <c r="X98" i="7"/>
  <c r="I98" i="12"/>
  <c r="X102" i="7"/>
  <c r="I102" i="12"/>
  <c r="X106" i="7"/>
  <c r="I106" i="12"/>
  <c r="X110" i="7"/>
  <c r="I110" i="12"/>
  <c r="X114" i="7"/>
  <c r="I114" i="12"/>
  <c r="X118" i="7"/>
  <c r="I118" i="12"/>
  <c r="X122" i="7"/>
  <c r="I122" i="12"/>
  <c r="X126" i="7"/>
  <c r="I126" i="12"/>
  <c r="X130" i="7"/>
  <c r="I130" i="12"/>
  <c r="X134" i="7"/>
  <c r="I134" i="12"/>
  <c r="X138" i="7"/>
  <c r="I138" i="12"/>
  <c r="X142" i="7"/>
  <c r="I142" i="12"/>
  <c r="X146" i="7"/>
  <c r="I146" i="12"/>
  <c r="X150" i="7"/>
  <c r="I150" i="12"/>
  <c r="X154" i="7"/>
  <c r="I154" i="12"/>
  <c r="X158" i="7"/>
  <c r="I158" i="12"/>
  <c r="X162" i="7"/>
  <c r="I162" i="12"/>
  <c r="X166" i="7"/>
  <c r="I166" i="12"/>
  <c r="X170" i="7"/>
  <c r="I170" i="12"/>
  <c r="X174" i="7"/>
  <c r="I174" i="12"/>
  <c r="X178" i="7"/>
  <c r="I178" i="12"/>
  <c r="X182" i="7"/>
  <c r="I182" i="12"/>
  <c r="X186" i="7"/>
  <c r="I186" i="12"/>
  <c r="X190" i="7"/>
  <c r="I190" i="12"/>
  <c r="X194" i="7"/>
  <c r="I194" i="12"/>
  <c r="X198" i="7"/>
  <c r="I198" i="12"/>
  <c r="X202" i="7"/>
  <c r="I202" i="12"/>
  <c r="X206" i="7"/>
  <c r="I206" i="12"/>
  <c r="X210" i="7"/>
  <c r="I210" i="12"/>
  <c r="X7" i="7"/>
  <c r="I7" i="12"/>
  <c r="X11" i="7"/>
  <c r="I11" i="12"/>
  <c r="X15" i="7"/>
  <c r="I15" i="12"/>
  <c r="X19" i="7"/>
  <c r="I19" i="12"/>
  <c r="X23" i="7"/>
  <c r="I23" i="12"/>
  <c r="X27" i="7"/>
  <c r="I27" i="12"/>
  <c r="X31" i="7"/>
  <c r="I31" i="12"/>
  <c r="X35" i="7"/>
  <c r="I35" i="12"/>
  <c r="X39" i="7"/>
  <c r="I39" i="12"/>
  <c r="X43" i="7"/>
  <c r="I43" i="12"/>
  <c r="X47" i="7"/>
  <c r="I47" i="12"/>
  <c r="X51" i="7"/>
  <c r="I51" i="12"/>
  <c r="X55" i="7"/>
  <c r="I55" i="12"/>
  <c r="X59" i="7"/>
  <c r="I59" i="12"/>
  <c r="X63" i="7"/>
  <c r="I63" i="12"/>
  <c r="X67" i="7"/>
  <c r="I67" i="12"/>
  <c r="X71" i="7"/>
  <c r="I71" i="12"/>
  <c r="X75" i="7"/>
  <c r="I75" i="12"/>
  <c r="X79" i="7"/>
  <c r="I79" i="12"/>
  <c r="X83" i="7"/>
  <c r="I83" i="12"/>
  <c r="X87" i="7"/>
  <c r="I87" i="12"/>
  <c r="X91" i="7"/>
  <c r="I91" i="12"/>
  <c r="X95" i="7"/>
  <c r="I95" i="12"/>
  <c r="X99" i="7"/>
  <c r="I99" i="12"/>
  <c r="X103" i="7"/>
  <c r="I103" i="12"/>
  <c r="X107" i="7"/>
  <c r="I107" i="12"/>
  <c r="X111" i="7"/>
  <c r="I111" i="12"/>
  <c r="X115" i="7"/>
  <c r="I115" i="12"/>
  <c r="X119" i="7"/>
  <c r="I119" i="12"/>
  <c r="X123" i="7"/>
  <c r="I123" i="12"/>
  <c r="X127" i="7"/>
  <c r="I127" i="12"/>
  <c r="X131" i="7"/>
  <c r="I131" i="12"/>
  <c r="X135" i="7"/>
  <c r="I135" i="12"/>
  <c r="X139" i="7"/>
  <c r="I139" i="12"/>
  <c r="X143" i="7"/>
  <c r="I143" i="12"/>
  <c r="X147" i="7"/>
  <c r="I147" i="12"/>
  <c r="X151" i="7"/>
  <c r="I151" i="12"/>
  <c r="X155" i="7"/>
  <c r="I155" i="12"/>
  <c r="X159" i="7"/>
  <c r="I159" i="12"/>
  <c r="X163" i="7"/>
  <c r="I163" i="12"/>
  <c r="X167" i="7"/>
  <c r="I167" i="12"/>
  <c r="X171" i="7"/>
  <c r="I171" i="12"/>
  <c r="X175" i="7"/>
  <c r="I175" i="12"/>
  <c r="X179" i="7"/>
  <c r="I179" i="12"/>
  <c r="X183" i="7"/>
  <c r="I183" i="12"/>
  <c r="X187" i="7"/>
  <c r="I187" i="12"/>
  <c r="X191" i="7"/>
  <c r="I191" i="12"/>
  <c r="X195" i="7"/>
  <c r="I195" i="12"/>
  <c r="X199" i="7"/>
  <c r="I199" i="12"/>
  <c r="X203" i="7"/>
  <c r="I203" i="12"/>
  <c r="X207" i="7"/>
  <c r="I207" i="12"/>
  <c r="O28" i="4"/>
  <c r="H6" i="10" s="1"/>
  <c r="P28" i="4"/>
  <c r="M6" i="10" s="1"/>
  <c r="Q28" i="4"/>
  <c r="R6" i="10" s="1"/>
  <c r="O29" i="4"/>
  <c r="H7" i="10" s="1"/>
  <c r="P29" i="4"/>
  <c r="M7" i="10" s="1"/>
  <c r="Q29" i="4"/>
  <c r="R7" i="10" s="1"/>
  <c r="O30" i="4"/>
  <c r="H8" i="10" s="1"/>
  <c r="P30" i="4"/>
  <c r="M8" i="10" s="1"/>
  <c r="Q30" i="4"/>
  <c r="R8" i="10" s="1"/>
  <c r="O31" i="4"/>
  <c r="H9" i="10" s="1"/>
  <c r="P31" i="4"/>
  <c r="M9" i="10" s="1"/>
  <c r="Q31" i="4"/>
  <c r="R9" i="10" s="1"/>
  <c r="O32" i="4"/>
  <c r="H10" i="10" s="1"/>
  <c r="P32" i="4"/>
  <c r="M10" i="10" s="1"/>
  <c r="Q32" i="4"/>
  <c r="R10" i="10" s="1"/>
  <c r="O33" i="4"/>
  <c r="H11" i="10" s="1"/>
  <c r="P33" i="4"/>
  <c r="M11" i="10" s="1"/>
  <c r="Q33" i="4"/>
  <c r="R11" i="10" s="1"/>
  <c r="O34" i="4"/>
  <c r="H12" i="10" s="1"/>
  <c r="P34" i="4"/>
  <c r="M12" i="10" s="1"/>
  <c r="Q34" i="4"/>
  <c r="R12" i="10" s="1"/>
  <c r="O35" i="4"/>
  <c r="H13" i="10" s="1"/>
  <c r="P35" i="4"/>
  <c r="M13" i="10" s="1"/>
  <c r="Q35" i="4"/>
  <c r="R13" i="10" s="1"/>
  <c r="O36" i="4"/>
  <c r="H14" i="10" s="1"/>
  <c r="P36" i="4"/>
  <c r="M14" i="10" s="1"/>
  <c r="Q36" i="4"/>
  <c r="R14" i="10" s="1"/>
  <c r="O37" i="4"/>
  <c r="H15" i="10" s="1"/>
  <c r="P37" i="4"/>
  <c r="M15" i="10" s="1"/>
  <c r="Q37" i="4"/>
  <c r="R15" i="10" s="1"/>
  <c r="O38" i="4"/>
  <c r="H16" i="10" s="1"/>
  <c r="P38" i="4"/>
  <c r="M16" i="10" s="1"/>
  <c r="Q38" i="4"/>
  <c r="R16" i="10" s="1"/>
  <c r="O39" i="4"/>
  <c r="H17" i="10" s="1"/>
  <c r="P39" i="4"/>
  <c r="M17" i="10" s="1"/>
  <c r="Q39" i="4"/>
  <c r="R17" i="10" s="1"/>
  <c r="O40" i="4"/>
  <c r="H18" i="10" s="1"/>
  <c r="P40" i="4"/>
  <c r="M18" i="10" s="1"/>
  <c r="Q40" i="4"/>
  <c r="R18" i="10" s="1"/>
  <c r="O41" i="4"/>
  <c r="H19" i="10" s="1"/>
  <c r="P41" i="4"/>
  <c r="M19" i="10" s="1"/>
  <c r="Q41" i="4"/>
  <c r="R19" i="10" s="1"/>
  <c r="O42" i="4"/>
  <c r="H20" i="10" s="1"/>
  <c r="P42" i="4"/>
  <c r="M20" i="10" s="1"/>
  <c r="Q42" i="4"/>
  <c r="R20" i="10" s="1"/>
  <c r="O43" i="4"/>
  <c r="H21" i="10" s="1"/>
  <c r="P43" i="4"/>
  <c r="M21" i="10" s="1"/>
  <c r="Q43" i="4"/>
  <c r="R21" i="10" s="1"/>
  <c r="O44" i="4"/>
  <c r="H22" i="10" s="1"/>
  <c r="P44" i="4"/>
  <c r="M22" i="10" s="1"/>
  <c r="Q44" i="4"/>
  <c r="R22" i="10" s="1"/>
  <c r="O45" i="4"/>
  <c r="H23" i="10" s="1"/>
  <c r="P45" i="4"/>
  <c r="M23" i="10" s="1"/>
  <c r="Q45" i="4"/>
  <c r="R23" i="10" s="1"/>
  <c r="O46" i="4"/>
  <c r="H24" i="10" s="1"/>
  <c r="P46" i="4"/>
  <c r="M24" i="10" s="1"/>
  <c r="Q46" i="4"/>
  <c r="R24" i="10" s="1"/>
  <c r="O47" i="4"/>
  <c r="H25" i="10" s="1"/>
  <c r="P47" i="4"/>
  <c r="M25" i="10" s="1"/>
  <c r="Q47" i="4"/>
  <c r="R25" i="10" s="1"/>
  <c r="O48" i="4"/>
  <c r="H26" i="10" s="1"/>
  <c r="P48" i="4"/>
  <c r="M26" i="10" s="1"/>
  <c r="Q48" i="4"/>
  <c r="R26" i="10" s="1"/>
  <c r="O49" i="4"/>
  <c r="H27" i="10" s="1"/>
  <c r="P49" i="4"/>
  <c r="M27" i="10" s="1"/>
  <c r="Q49" i="4"/>
  <c r="R27" i="10" s="1"/>
  <c r="O50" i="4"/>
  <c r="H28" i="10" s="1"/>
  <c r="P50" i="4"/>
  <c r="M28" i="10" s="1"/>
  <c r="Q50" i="4"/>
  <c r="R28" i="10" s="1"/>
  <c r="O51" i="4"/>
  <c r="H29" i="10" s="1"/>
  <c r="P51" i="4"/>
  <c r="M29" i="10" s="1"/>
  <c r="Q51" i="4"/>
  <c r="R29" i="10" s="1"/>
  <c r="O52" i="4"/>
  <c r="H30" i="10" s="1"/>
  <c r="P52" i="4"/>
  <c r="M30" i="10" s="1"/>
  <c r="Q52" i="4"/>
  <c r="R30" i="10" s="1"/>
  <c r="O53" i="4"/>
  <c r="H31" i="10" s="1"/>
  <c r="P53" i="4"/>
  <c r="M31" i="10" s="1"/>
  <c r="Q53" i="4"/>
  <c r="R31" i="10" s="1"/>
  <c r="O54" i="4"/>
  <c r="H32" i="10" s="1"/>
  <c r="P54" i="4"/>
  <c r="M32" i="10" s="1"/>
  <c r="Q54" i="4"/>
  <c r="R32" i="10" s="1"/>
  <c r="O55" i="4"/>
  <c r="H33" i="10" s="1"/>
  <c r="P55" i="4"/>
  <c r="M33" i="10" s="1"/>
  <c r="Q55" i="4"/>
  <c r="R33" i="10" s="1"/>
  <c r="O56" i="4"/>
  <c r="H34" i="10" s="1"/>
  <c r="P56" i="4"/>
  <c r="M34" i="10" s="1"/>
  <c r="Q56" i="4"/>
  <c r="R34" i="10" s="1"/>
  <c r="O57" i="4"/>
  <c r="H35" i="10" s="1"/>
  <c r="P57" i="4"/>
  <c r="M35" i="10" s="1"/>
  <c r="Q57" i="4"/>
  <c r="R35" i="10" s="1"/>
  <c r="O58" i="4"/>
  <c r="H36" i="10" s="1"/>
  <c r="P58" i="4"/>
  <c r="M36" i="10" s="1"/>
  <c r="Q58" i="4"/>
  <c r="R36" i="10" s="1"/>
  <c r="O59" i="4"/>
  <c r="H37" i="10" s="1"/>
  <c r="P59" i="4"/>
  <c r="M37" i="10" s="1"/>
  <c r="Q59" i="4"/>
  <c r="R37" i="10" s="1"/>
  <c r="O60" i="4"/>
  <c r="H38" i="10" s="1"/>
  <c r="P60" i="4"/>
  <c r="M38" i="10" s="1"/>
  <c r="Q60" i="4"/>
  <c r="R38" i="10" s="1"/>
  <c r="O61" i="4"/>
  <c r="H39" i="10" s="1"/>
  <c r="P61" i="4"/>
  <c r="M39" i="10" s="1"/>
  <c r="Q61" i="4"/>
  <c r="R39" i="10" s="1"/>
  <c r="O62" i="4"/>
  <c r="H40" i="10" s="1"/>
  <c r="P62" i="4"/>
  <c r="M40" i="10" s="1"/>
  <c r="Q62" i="4"/>
  <c r="R40" i="10" s="1"/>
  <c r="O63" i="4"/>
  <c r="H41" i="10" s="1"/>
  <c r="P63" i="4"/>
  <c r="M41" i="10" s="1"/>
  <c r="Q63" i="4"/>
  <c r="R41" i="10" s="1"/>
  <c r="O64" i="4"/>
  <c r="H42" i="10" s="1"/>
  <c r="P64" i="4"/>
  <c r="M42" i="10" s="1"/>
  <c r="Q64" i="4"/>
  <c r="R42" i="10" s="1"/>
  <c r="O65" i="4"/>
  <c r="H43" i="10" s="1"/>
  <c r="P65" i="4"/>
  <c r="M43" i="10" s="1"/>
  <c r="Q65" i="4"/>
  <c r="R43" i="10" s="1"/>
  <c r="O66" i="4"/>
  <c r="H44" i="10" s="1"/>
  <c r="P66" i="4"/>
  <c r="M44" i="10" s="1"/>
  <c r="Q66" i="4"/>
  <c r="R44" i="10" s="1"/>
  <c r="O67" i="4"/>
  <c r="H45" i="10" s="1"/>
  <c r="P67" i="4"/>
  <c r="M45" i="10" s="1"/>
  <c r="Q67" i="4"/>
  <c r="R45" i="10" s="1"/>
  <c r="O68" i="4"/>
  <c r="H46" i="10" s="1"/>
  <c r="P68" i="4"/>
  <c r="M46" i="10" s="1"/>
  <c r="Q68" i="4"/>
  <c r="R46" i="10" s="1"/>
  <c r="O69" i="4"/>
  <c r="H47" i="10" s="1"/>
  <c r="P69" i="4"/>
  <c r="M47" i="10" s="1"/>
  <c r="Q69" i="4"/>
  <c r="R47" i="10" s="1"/>
  <c r="O70" i="4"/>
  <c r="H48" i="10" s="1"/>
  <c r="P70" i="4"/>
  <c r="M48" i="10" s="1"/>
  <c r="Q70" i="4"/>
  <c r="R48" i="10" s="1"/>
  <c r="AG199" i="7" l="1"/>
  <c r="AG191" i="7"/>
  <c r="AG167" i="7"/>
  <c r="AG159" i="7"/>
  <c r="AG193" i="7"/>
  <c r="AG185" i="7"/>
  <c r="AG177" i="7"/>
  <c r="AG153" i="7"/>
  <c r="AG145" i="7"/>
  <c r="AG113" i="7"/>
  <c r="AG97" i="7"/>
  <c r="AG89" i="7"/>
  <c r="AG73" i="7"/>
  <c r="AG49" i="7"/>
  <c r="AG33" i="7"/>
  <c r="AG156" i="7"/>
  <c r="AG148" i="7"/>
  <c r="AG201" i="7"/>
  <c r="AG169" i="7"/>
  <c r="AG161" i="7"/>
  <c r="AG129" i="7"/>
  <c r="AG65" i="7"/>
  <c r="AG17" i="7"/>
  <c r="AG204" i="7"/>
  <c r="AG196" i="7"/>
  <c r="AG188" i="7"/>
  <c r="AG172" i="7"/>
  <c r="AG164" i="7"/>
  <c r="AG132" i="7"/>
  <c r="AG124" i="7"/>
  <c r="AG108" i="7"/>
  <c r="AG100" i="7"/>
  <c r="AG92" i="7"/>
  <c r="AG76" i="7"/>
  <c r="AG68" i="7"/>
  <c r="AG60" i="7"/>
  <c r="AG44" i="7"/>
  <c r="AG36" i="7"/>
  <c r="AG28" i="7"/>
  <c r="AG12" i="7"/>
  <c r="AG66" i="7"/>
  <c r="AG143" i="7"/>
  <c r="AG127" i="7"/>
  <c r="AG111" i="7"/>
  <c r="AG95" i="7"/>
  <c r="AG79" i="7"/>
  <c r="AG63" i="7"/>
  <c r="AG47" i="7"/>
  <c r="AG31" i="7"/>
  <c r="AG15" i="7"/>
  <c r="AG206" i="7"/>
  <c r="AG174" i="7"/>
  <c r="AG126" i="7"/>
  <c r="AG78" i="7"/>
  <c r="AG46" i="7"/>
  <c r="AG30" i="7"/>
  <c r="AG14" i="7"/>
  <c r="AG192" i="7"/>
  <c r="AG184" i="7"/>
  <c r="AG128" i="7"/>
  <c r="AG56" i="7"/>
  <c r="AG24" i="7"/>
  <c r="AG62" i="7"/>
  <c r="AG50" i="7"/>
  <c r="AG22" i="7"/>
  <c r="AG203" i="7"/>
  <c r="AG195" i="7"/>
  <c r="AG187" i="7"/>
  <c r="AG179" i="7"/>
  <c r="AG171" i="7"/>
  <c r="AG163" i="7"/>
  <c r="AG155" i="7"/>
  <c r="AG147" i="7"/>
  <c r="AG139" i="7"/>
  <c r="AG131" i="7"/>
  <c r="AG123" i="7"/>
  <c r="AG115" i="7"/>
  <c r="AG107" i="7"/>
  <c r="AG99" i="7"/>
  <c r="AG91" i="7"/>
  <c r="AG83" i="7"/>
  <c r="AG75" i="7"/>
  <c r="AG67" i="7"/>
  <c r="AG59" i="7"/>
  <c r="AG51" i="7"/>
  <c r="AG43" i="7"/>
  <c r="AG35" i="7"/>
  <c r="AG27" i="7"/>
  <c r="AG19" i="7"/>
  <c r="AG11" i="7"/>
  <c r="AG210" i="7"/>
  <c r="AG202" i="7"/>
  <c r="AG194" i="7"/>
  <c r="AG186" i="7"/>
  <c r="AG178" i="7"/>
  <c r="AG170" i="7"/>
  <c r="AG162" i="7"/>
  <c r="AG154" i="7"/>
  <c r="AG146" i="7"/>
  <c r="AG138" i="7"/>
  <c r="AG130" i="7"/>
  <c r="AG122" i="7"/>
  <c r="AG114" i="7"/>
  <c r="AG106" i="7"/>
  <c r="AG98" i="7"/>
  <c r="AG90" i="7"/>
  <c r="AG82" i="7"/>
  <c r="AG74" i="7"/>
  <c r="AG58" i="7"/>
  <c r="AG34" i="7"/>
  <c r="AG190" i="7"/>
  <c r="AG158" i="7"/>
  <c r="AG142" i="7"/>
  <c r="AG110" i="7"/>
  <c r="AG94" i="7"/>
  <c r="AG42" i="7"/>
  <c r="AG137" i="7"/>
  <c r="AG121" i="7"/>
  <c r="AG105" i="7"/>
  <c r="AG57" i="7"/>
  <c r="AG41" i="7"/>
  <c r="AG25" i="7"/>
  <c r="AG9" i="7"/>
  <c r="AG26" i="7"/>
  <c r="AG10" i="7"/>
  <c r="AG180" i="7"/>
  <c r="AG140" i="7"/>
  <c r="AG116" i="7"/>
  <c r="AG84" i="7"/>
  <c r="AG52" i="7"/>
  <c r="AG20" i="7"/>
  <c r="AG205" i="7"/>
  <c r="AG197" i="7"/>
  <c r="AG189" i="7"/>
  <c r="AG181" i="7"/>
  <c r="AG173" i="7"/>
  <c r="AG165" i="7"/>
  <c r="AG157" i="7"/>
  <c r="AG149" i="7"/>
  <c r="AG141" i="7"/>
  <c r="AG133" i="7"/>
  <c r="AG125" i="7"/>
  <c r="AG117" i="7"/>
  <c r="AG109" i="7"/>
  <c r="AG101" i="7"/>
  <c r="AG93" i="7"/>
  <c r="AG85" i="7"/>
  <c r="AG77" i="7"/>
  <c r="AG69" i="7"/>
  <c r="AG61" i="7"/>
  <c r="AG53" i="7"/>
  <c r="AG45" i="7"/>
  <c r="AG37" i="7"/>
  <c r="AG29" i="7"/>
  <c r="AG21" i="7"/>
  <c r="AG13" i="7"/>
  <c r="AG70" i="7"/>
  <c r="AG54" i="7"/>
  <c r="AG207" i="7"/>
  <c r="AG183" i="7"/>
  <c r="AG175" i="7"/>
  <c r="AG151" i="7"/>
  <c r="AG135" i="7"/>
  <c r="AG119" i="7"/>
  <c r="AG103" i="7"/>
  <c r="AG87" i="7"/>
  <c r="AG71" i="7"/>
  <c r="AG55" i="7"/>
  <c r="AG39" i="7"/>
  <c r="AG23" i="7"/>
  <c r="AG7" i="7"/>
  <c r="AG198" i="7"/>
  <c r="AG182" i="7"/>
  <c r="AG166" i="7"/>
  <c r="AG150" i="7"/>
  <c r="AG134" i="7"/>
  <c r="AG118" i="7"/>
  <c r="AG102" i="7"/>
  <c r="AG86" i="7"/>
  <c r="AG209" i="7"/>
  <c r="AG81" i="7"/>
  <c r="AG208" i="7"/>
  <c r="AG200" i="7"/>
  <c r="AG176" i="7"/>
  <c r="AG168" i="7"/>
  <c r="AG160" i="7"/>
  <c r="AG152" i="7"/>
  <c r="AG144" i="7"/>
  <c r="AG136" i="7"/>
  <c r="AG120" i="7"/>
  <c r="AG112" i="7"/>
  <c r="AG104" i="7"/>
  <c r="AG96" i="7"/>
  <c r="AG88" i="7"/>
  <c r="AG80" i="7"/>
  <c r="AG72" i="7"/>
  <c r="AG64" i="7"/>
  <c r="AG48" i="7"/>
  <c r="AG40" i="7"/>
  <c r="AG32" i="7"/>
  <c r="AG16" i="7"/>
  <c r="AG8" i="7"/>
  <c r="AG38" i="7"/>
  <c r="AG18" i="7"/>
  <c r="AB199" i="7"/>
  <c r="AA175" i="7"/>
  <c r="Z167" i="7"/>
  <c r="Z159" i="7"/>
  <c r="Z143" i="7"/>
  <c r="AA135" i="7"/>
  <c r="AA127" i="7"/>
  <c r="Z119" i="7"/>
  <c r="AD111" i="7"/>
  <c r="Z103" i="7"/>
  <c r="Z95" i="7"/>
  <c r="Z87" i="7"/>
  <c r="AD79" i="7"/>
  <c r="Z71" i="7"/>
  <c r="AA55" i="7"/>
  <c r="AB47" i="7"/>
  <c r="AA71" i="7"/>
  <c r="Z18" i="7"/>
  <c r="AD205" i="7"/>
  <c r="AD197" i="7"/>
  <c r="AD133" i="7"/>
  <c r="Z117" i="7"/>
  <c r="G278" i="12"/>
  <c r="AA145" i="7"/>
  <c r="AD165" i="7"/>
  <c r="AA13" i="7"/>
  <c r="H255" i="12"/>
  <c r="H248" i="12"/>
  <c r="AA111" i="7"/>
  <c r="AC126" i="7"/>
  <c r="AC153" i="7"/>
  <c r="AD141" i="7"/>
  <c r="AC125" i="7"/>
  <c r="Z85" i="7"/>
  <c r="AA29" i="7"/>
  <c r="H264" i="12"/>
  <c r="AD39" i="7"/>
  <c r="AB23" i="7"/>
  <c r="AD7" i="7"/>
  <c r="AA54" i="7"/>
  <c r="AC14" i="7"/>
  <c r="Z15" i="7"/>
  <c r="Z158" i="7"/>
  <c r="AC86" i="7"/>
  <c r="AB62" i="7"/>
  <c r="AA38" i="7"/>
  <c r="AC195" i="7"/>
  <c r="Z179" i="7"/>
  <c r="AC67" i="7"/>
  <c r="AC193" i="7"/>
  <c r="AA177" i="7"/>
  <c r="AD113" i="7"/>
  <c r="AA73" i="7"/>
  <c r="AD49" i="7"/>
  <c r="AA17" i="7"/>
  <c r="G245" i="12"/>
  <c r="G247" i="12"/>
  <c r="H279" i="12"/>
  <c r="G255" i="12"/>
  <c r="G248" i="12"/>
  <c r="AD27" i="7"/>
  <c r="AD202" i="7"/>
  <c r="AC170" i="7"/>
  <c r="AB154" i="7"/>
  <c r="AB138" i="7"/>
  <c r="AA26" i="7"/>
  <c r="Z204" i="7"/>
  <c r="Z188" i="7"/>
  <c r="Z180" i="7"/>
  <c r="AA172" i="7"/>
  <c r="AD164" i="7"/>
  <c r="AC148" i="7"/>
  <c r="AD132" i="7"/>
  <c r="Z124" i="7"/>
  <c r="AC116" i="7"/>
  <c r="AC92" i="7"/>
  <c r="AA76" i="7"/>
  <c r="AC68" i="7"/>
  <c r="AD44" i="7"/>
  <c r="Z36" i="7"/>
  <c r="AA28" i="7"/>
  <c r="Z20" i="7"/>
  <c r="AC12" i="7"/>
  <c r="J278" i="12"/>
  <c r="J274" i="12"/>
  <c r="J235" i="12"/>
  <c r="J276" i="12"/>
  <c r="J265" i="12"/>
  <c r="J267" i="12"/>
  <c r="J262" i="12"/>
  <c r="J279" i="12"/>
  <c r="J229" i="12"/>
  <c r="J260" i="12"/>
  <c r="J228" i="12"/>
  <c r="J256" i="12"/>
  <c r="J255" i="12"/>
  <c r="J227" i="12"/>
  <c r="J254" i="12"/>
  <c r="J283" i="12"/>
  <c r="J238" i="12"/>
  <c r="J247" i="12"/>
  <c r="J251" i="12"/>
  <c r="J271" i="12"/>
  <c r="J233" i="12"/>
  <c r="J269" i="12"/>
  <c r="J272" i="12"/>
  <c r="J234" i="12"/>
  <c r="J218" i="12"/>
  <c r="J252" i="12"/>
  <c r="J273" i="12"/>
  <c r="J232" i="12"/>
  <c r="J266" i="12"/>
  <c r="J284" i="12"/>
  <c r="J237" i="12"/>
  <c r="J282" i="12"/>
  <c r="J249" i="12"/>
  <c r="J226" i="12"/>
  <c r="J275" i="12"/>
  <c r="J263" i="12"/>
  <c r="J231" i="12"/>
  <c r="J285" i="12"/>
  <c r="J239" i="12"/>
  <c r="J219" i="12"/>
  <c r="J244" i="12"/>
  <c r="J224" i="12"/>
  <c r="J245" i="12"/>
  <c r="J261" i="12"/>
  <c r="J230" i="12"/>
  <c r="J277" i="12"/>
  <c r="J236" i="12"/>
  <c r="J257" i="12"/>
  <c r="J250" i="12"/>
  <c r="J248" i="12"/>
  <c r="AD154" i="7"/>
  <c r="AD116" i="7"/>
  <c r="AA92" i="7"/>
  <c r="AD55" i="7"/>
  <c r="Z23" i="7"/>
  <c r="AB86" i="7"/>
  <c r="AB55" i="7"/>
  <c r="AC204" i="7"/>
  <c r="AB159" i="7"/>
  <c r="Z12" i="7"/>
  <c r="AD186" i="7"/>
  <c r="AB186" i="7"/>
  <c r="AC186" i="7"/>
  <c r="Z154" i="7"/>
  <c r="Z207" i="7"/>
  <c r="AA207" i="7"/>
  <c r="AD191" i="7"/>
  <c r="Z191" i="7"/>
  <c r="Z151" i="7"/>
  <c r="AB151" i="7"/>
  <c r="Z31" i="7"/>
  <c r="AB31" i="7"/>
  <c r="AC182" i="7"/>
  <c r="AA182" i="7"/>
  <c r="Z182" i="7"/>
  <c r="AC174" i="7"/>
  <c r="AA174" i="7"/>
  <c r="AC166" i="7"/>
  <c r="AD166" i="7"/>
  <c r="AB126" i="7"/>
  <c r="AA126" i="7"/>
  <c r="AD126" i="7"/>
  <c r="Z126" i="7"/>
  <c r="AC102" i="7"/>
  <c r="AA102" i="7"/>
  <c r="AB78" i="7"/>
  <c r="Z78" i="7"/>
  <c r="AD78" i="7"/>
  <c r="AA78" i="7"/>
  <c r="AC62" i="7"/>
  <c r="AA62" i="7"/>
  <c r="AD46" i="7"/>
  <c r="AA46" i="7"/>
  <c r="AA30" i="7"/>
  <c r="Z30" i="7"/>
  <c r="AB30" i="7"/>
  <c r="AA18" i="7"/>
  <c r="AC18" i="7"/>
  <c r="AB18" i="7"/>
  <c r="AA101" i="7"/>
  <c r="AC101" i="7"/>
  <c r="Z14" i="7"/>
  <c r="AD14" i="7"/>
  <c r="AB14" i="7"/>
  <c r="AA14" i="7"/>
  <c r="AC205" i="7"/>
  <c r="AC188" i="7"/>
  <c r="Z127" i="7"/>
  <c r="AB103" i="7"/>
  <c r="AC30" i="7"/>
  <c r="Z28" i="7"/>
  <c r="AD30" i="7"/>
  <c r="Z102" i="7"/>
  <c r="AD210" i="7"/>
  <c r="AC210" i="7"/>
  <c r="AA210" i="7"/>
  <c r="Z202" i="7"/>
  <c r="AC202" i="7"/>
  <c r="AA202" i="7"/>
  <c r="AB202" i="7"/>
  <c r="AB170" i="7"/>
  <c r="AA170" i="7"/>
  <c r="Z170" i="7"/>
  <c r="AD170" i="7"/>
  <c r="AB162" i="7"/>
  <c r="AC162" i="7"/>
  <c r="Z146" i="7"/>
  <c r="AD146" i="7"/>
  <c r="AA146" i="7"/>
  <c r="AB146" i="7"/>
  <c r="Z130" i="7"/>
  <c r="AC130" i="7"/>
  <c r="AD130" i="7"/>
  <c r="AB130" i="7"/>
  <c r="Z114" i="7"/>
  <c r="AC114" i="7"/>
  <c r="Z98" i="7"/>
  <c r="AD98" i="7"/>
  <c r="AC98" i="7"/>
  <c r="AB98" i="7"/>
  <c r="AC90" i="7"/>
  <c r="AA90" i="7"/>
  <c r="Z90" i="7"/>
  <c r="AD90" i="7"/>
  <c r="AB90" i="7"/>
  <c r="AB66" i="7"/>
  <c r="AD66" i="7"/>
  <c r="AC66" i="7"/>
  <c r="AA66" i="7"/>
  <c r="AD196" i="7"/>
  <c r="AC196" i="7"/>
  <c r="AA156" i="7"/>
  <c r="AC156" i="7"/>
  <c r="Z156" i="7"/>
  <c r="AD148" i="7"/>
  <c r="AA148" i="7"/>
  <c r="Z140" i="7"/>
  <c r="AD140" i="7"/>
  <c r="AC140" i="7"/>
  <c r="AC100" i="7"/>
  <c r="Z100" i="7"/>
  <c r="AA100" i="7"/>
  <c r="AC84" i="7"/>
  <c r="AD84" i="7"/>
  <c r="AC10" i="7"/>
  <c r="AA10" i="7"/>
  <c r="AB204" i="7"/>
  <c r="AB196" i="7"/>
  <c r="Z92" i="7"/>
  <c r="AA162" i="7"/>
  <c r="AA98" i="7"/>
  <c r="AC146" i="7"/>
  <c r="AC78" i="7"/>
  <c r="AD102" i="7"/>
  <c r="AD18" i="7"/>
  <c r="Z210" i="7"/>
  <c r="AD168" i="7"/>
  <c r="AC144" i="7"/>
  <c r="AC136" i="7"/>
  <c r="AC128" i="7"/>
  <c r="AC104" i="7"/>
  <c r="AB88" i="7"/>
  <c r="Z80" i="7"/>
  <c r="AC72" i="7"/>
  <c r="AB203" i="7"/>
  <c r="AC187" i="7"/>
  <c r="AA123" i="7"/>
  <c r="AC115" i="7"/>
  <c r="AD67" i="7"/>
  <c r="AA59" i="7"/>
  <c r="Z51" i="7"/>
  <c r="AC43" i="7"/>
  <c r="AC35" i="7"/>
  <c r="AC19" i="7"/>
  <c r="Z11" i="7"/>
  <c r="Z198" i="7"/>
  <c r="AB178" i="7"/>
  <c r="AD158" i="7"/>
  <c r="Z142" i="7"/>
  <c r="AB134" i="7"/>
  <c r="Z118" i="7"/>
  <c r="AC110" i="7"/>
  <c r="AC58" i="7"/>
  <c r="AD50" i="7"/>
  <c r="AB188" i="7"/>
  <c r="AB180" i="7"/>
  <c r="AB172" i="7"/>
  <c r="Z164" i="7"/>
  <c r="AB156" i="7"/>
  <c r="AB148" i="7"/>
  <c r="AB140" i="7"/>
  <c r="AC132" i="7"/>
  <c r="AB124" i="7"/>
  <c r="AB116" i="7"/>
  <c r="AD108" i="7"/>
  <c r="AB100" i="7"/>
  <c r="AB92" i="7"/>
  <c r="AC76" i="7"/>
  <c r="Z60" i="7"/>
  <c r="AA52" i="7"/>
  <c r="AA36" i="7"/>
  <c r="AC28" i="7"/>
  <c r="AA20" i="7"/>
  <c r="AA12" i="7"/>
  <c r="AD207" i="7"/>
  <c r="AC199" i="7"/>
  <c r="AC191" i="7"/>
  <c r="AC183" i="7"/>
  <c r="AC175" i="7"/>
  <c r="AC167" i="7"/>
  <c r="AC159" i="7"/>
  <c r="AC151" i="7"/>
  <c r="AC143" i="7"/>
  <c r="Z135" i="7"/>
  <c r="AC127" i="7"/>
  <c r="AC119" i="7"/>
  <c r="AC111" i="7"/>
  <c r="AC95" i="7"/>
  <c r="AC87" i="7"/>
  <c r="AB79" i="7"/>
  <c r="AC71" i="7"/>
  <c r="Z63" i="7"/>
  <c r="AC55" i="7"/>
  <c r="Z47" i="7"/>
  <c r="Z39" i="7"/>
  <c r="AD23" i="7"/>
  <c r="AD15" i="7"/>
  <c r="AA7" i="7"/>
  <c r="AC206" i="7"/>
  <c r="AB194" i="7"/>
  <c r="AD182" i="7"/>
  <c r="AB174" i="7"/>
  <c r="AD150" i="7"/>
  <c r="AD138" i="7"/>
  <c r="Z122" i="7"/>
  <c r="AB114" i="7"/>
  <c r="Z106" i="7"/>
  <c r="AD86" i="7"/>
  <c r="AD74" i="7"/>
  <c r="Z62" i="7"/>
  <c r="AB26" i="7"/>
  <c r="AB10" i="7"/>
  <c r="AD173" i="7"/>
  <c r="AC133" i="7"/>
  <c r="Z109" i="7"/>
  <c r="AB42" i="7"/>
  <c r="AD34" i="7"/>
  <c r="AC22" i="7"/>
  <c r="AA209" i="7"/>
  <c r="AB197" i="7"/>
  <c r="AB181" i="7"/>
  <c r="Z137" i="7"/>
  <c r="AA9" i="7"/>
  <c r="AB165" i="7"/>
  <c r="AB149" i="7"/>
  <c r="AA141" i="7"/>
  <c r="AA125" i="7"/>
  <c r="AD117" i="7"/>
  <c r="AD101" i="7"/>
  <c r="AD85" i="7"/>
  <c r="AD77" i="7"/>
  <c r="AA61" i="7"/>
  <c r="AA53" i="7"/>
  <c r="AA37" i="7"/>
  <c r="AC29" i="7"/>
  <c r="AC13" i="7"/>
  <c r="AB210" i="7"/>
  <c r="Z186" i="7"/>
  <c r="AC154" i="7"/>
  <c r="AA130" i="7"/>
  <c r="AB102" i="7"/>
  <c r="Z66" i="7"/>
  <c r="Z201" i="7"/>
  <c r="Z169" i="7"/>
  <c r="AB161" i="7"/>
  <c r="AC129" i="7"/>
  <c r="AA77" i="7"/>
  <c r="AD65" i="7"/>
  <c r="Z53" i="7"/>
  <c r="Z37" i="7"/>
  <c r="AB193" i="7"/>
  <c r="Z177" i="7"/>
  <c r="AD153" i="7"/>
  <c r="AA113" i="7"/>
  <c r="AC73" i="7"/>
  <c r="AB49" i="7"/>
  <c r="Z195" i="7"/>
  <c r="AB195" i="7"/>
  <c r="AA179" i="7"/>
  <c r="AB179" i="7"/>
  <c r="AC179" i="7"/>
  <c r="AC155" i="7"/>
  <c r="Z155" i="7"/>
  <c r="AD139" i="7"/>
  <c r="Z139" i="7"/>
  <c r="AC139" i="7"/>
  <c r="AB99" i="7"/>
  <c r="Z99" i="7"/>
  <c r="AC99" i="7"/>
  <c r="AD83" i="7"/>
  <c r="AC83" i="7"/>
  <c r="Z190" i="7"/>
  <c r="AC190" i="7"/>
  <c r="AB158" i="7"/>
  <c r="AA198" i="7"/>
  <c r="AB187" i="7"/>
  <c r="AB139" i="7"/>
  <c r="AD198" i="7"/>
  <c r="AC123" i="7"/>
  <c r="Z42" i="7"/>
  <c r="AD203" i="7"/>
  <c r="AC203" i="7"/>
  <c r="Z203" i="7"/>
  <c r="AA187" i="7"/>
  <c r="Z187" i="7"/>
  <c r="AC171" i="7"/>
  <c r="Z171" i="7"/>
  <c r="AC163" i="7"/>
  <c r="AA163" i="7"/>
  <c r="AC147" i="7"/>
  <c r="Z147" i="7"/>
  <c r="AD131" i="7"/>
  <c r="AC131" i="7"/>
  <c r="Z131" i="7"/>
  <c r="AA131" i="7"/>
  <c r="AC107" i="7"/>
  <c r="AB107" i="7"/>
  <c r="Z107" i="7"/>
  <c r="AA107" i="7"/>
  <c r="AD91" i="7"/>
  <c r="Z91" i="7"/>
  <c r="AA75" i="7"/>
  <c r="Z75" i="7"/>
  <c r="AD75" i="7"/>
  <c r="Z166" i="7"/>
  <c r="AB166" i="7"/>
  <c r="AC134" i="7"/>
  <c r="Z134" i="7"/>
  <c r="Z82" i="7"/>
  <c r="AA82" i="7"/>
  <c r="AB82" i="7"/>
  <c r="AC70" i="7"/>
  <c r="Z70" i="7"/>
  <c r="AA195" i="7"/>
  <c r="AA147" i="7"/>
  <c r="AA115" i="7"/>
  <c r="AD179" i="7"/>
  <c r="AA166" i="7"/>
  <c r="AA134" i="7"/>
  <c r="Z123" i="7"/>
  <c r="AA110" i="7"/>
  <c r="AB123" i="7"/>
  <c r="AB190" i="7"/>
  <c r="AA83" i="7"/>
  <c r="AD163" i="7"/>
  <c r="Z19" i="7"/>
  <c r="AD107" i="7"/>
  <c r="AA168" i="7"/>
  <c r="AB131" i="7"/>
  <c r="AC118" i="7"/>
  <c r="AB83" i="7"/>
  <c r="AB198" i="7"/>
  <c r="AB110" i="7"/>
  <c r="AA67" i="7"/>
  <c r="AD134" i="7"/>
  <c r="AB168" i="7"/>
  <c r="H274" i="12"/>
  <c r="AA191" i="7"/>
  <c r="AA143" i="7"/>
  <c r="AA119" i="7"/>
  <c r="AA95" i="7"/>
  <c r="AA194" i="7"/>
  <c r="AA186" i="7"/>
  <c r="AD199" i="7"/>
  <c r="AA154" i="7"/>
  <c r="AC124" i="7"/>
  <c r="AA114" i="7"/>
  <c r="AD63" i="7"/>
  <c r="AD47" i="7"/>
  <c r="AC20" i="7"/>
  <c r="AB182" i="7"/>
  <c r="AB207" i="7"/>
  <c r="AA164" i="7"/>
  <c r="AB143" i="7"/>
  <c r="AB135" i="7"/>
  <c r="AA116" i="7"/>
  <c r="Z76" i="7"/>
  <c r="AD206" i="7"/>
  <c r="AD174" i="7"/>
  <c r="AD114" i="7"/>
  <c r="Z150" i="7"/>
  <c r="AD201" i="7"/>
  <c r="AD185" i="7"/>
  <c r="AD169" i="7"/>
  <c r="Z161" i="7"/>
  <c r="Z129" i="7"/>
  <c r="AA65" i="7"/>
  <c r="AC51" i="7"/>
  <c r="AD59" i="7"/>
  <c r="AD51" i="7"/>
  <c r="AD43" i="7"/>
  <c r="Z35" i="7"/>
  <c r="AB51" i="7"/>
  <c r="AD58" i="7"/>
  <c r="AB43" i="7"/>
  <c r="AA58" i="7"/>
  <c r="AA50" i="7"/>
  <c r="AA42" i="7"/>
  <c r="AB59" i="7"/>
  <c r="AC34" i="7"/>
  <c r="AA51" i="7"/>
  <c r="Z58" i="7"/>
  <c r="Z17" i="7"/>
  <c r="H245" i="12"/>
  <c r="AB208" i="7"/>
  <c r="AC208" i="7"/>
  <c r="Z208" i="7"/>
  <c r="AA208" i="7"/>
  <c r="AB200" i="7"/>
  <c r="AD200" i="7"/>
  <c r="AA200" i="7"/>
  <c r="AB192" i="7"/>
  <c r="AD192" i="7"/>
  <c r="Z192" i="7"/>
  <c r="AC192" i="7"/>
  <c r="AB184" i="7"/>
  <c r="AA184" i="7"/>
  <c r="AD184" i="7"/>
  <c r="AD176" i="7"/>
  <c r="Z176" i="7"/>
  <c r="AB176" i="7"/>
  <c r="AA160" i="7"/>
  <c r="AB160" i="7"/>
  <c r="AD160" i="7"/>
  <c r="AD152" i="7"/>
  <c r="AA152" i="7"/>
  <c r="AB144" i="7"/>
  <c r="AA144" i="7"/>
  <c r="Z144" i="7"/>
  <c r="AB136" i="7"/>
  <c r="AD136" i="7"/>
  <c r="AA136" i="7"/>
  <c r="Z136" i="7"/>
  <c r="AB128" i="7"/>
  <c r="Z128" i="7"/>
  <c r="AA128" i="7"/>
  <c r="AB120" i="7"/>
  <c r="Z120" i="7"/>
  <c r="AC112" i="7"/>
  <c r="AB112" i="7"/>
  <c r="AD112" i="7"/>
  <c r="AA104" i="7"/>
  <c r="AD104" i="7"/>
  <c r="AB96" i="7"/>
  <c r="Z96" i="7"/>
  <c r="AA96" i="7"/>
  <c r="AC96" i="7"/>
  <c r="AA88" i="7"/>
  <c r="AC88" i="7"/>
  <c r="AD88" i="7"/>
  <c r="AD80" i="7"/>
  <c r="AB80" i="7"/>
  <c r="AC80" i="7"/>
  <c r="Z72" i="7"/>
  <c r="AB72" i="7"/>
  <c r="AD72" i="7"/>
  <c r="Z64" i="7"/>
  <c r="AB64" i="7"/>
  <c r="AC64" i="7"/>
  <c r="AD64" i="7"/>
  <c r="AA64" i="7"/>
  <c r="Z56" i="7"/>
  <c r="AD56" i="7"/>
  <c r="AC56" i="7"/>
  <c r="AA56" i="7"/>
  <c r="AD48" i="7"/>
  <c r="AC48" i="7"/>
  <c r="AB48" i="7"/>
  <c r="Z48" i="7"/>
  <c r="AA48" i="7"/>
  <c r="Z40" i="7"/>
  <c r="AC40" i="7"/>
  <c r="AB40" i="7"/>
  <c r="AD40" i="7"/>
  <c r="AA40" i="7"/>
  <c r="AD32" i="7"/>
  <c r="AB32" i="7"/>
  <c r="AA32" i="7"/>
  <c r="Z32" i="7"/>
  <c r="AC32" i="7"/>
  <c r="AA24" i="7"/>
  <c r="AD24" i="7"/>
  <c r="Z24" i="7"/>
  <c r="AC24" i="7"/>
  <c r="AD16" i="7"/>
  <c r="AA16" i="7"/>
  <c r="Z16" i="7"/>
  <c r="AB16" i="7"/>
  <c r="AA8" i="7"/>
  <c r="AD8" i="7"/>
  <c r="AC8" i="7"/>
  <c r="AB8" i="7"/>
  <c r="Z8" i="7"/>
  <c r="AD128" i="7"/>
  <c r="AD120" i="7"/>
  <c r="Z112" i="7"/>
  <c r="AC168" i="7"/>
  <c r="AC120" i="7"/>
  <c r="AA192" i="7"/>
  <c r="AA120" i="7"/>
  <c r="AB152" i="7"/>
  <c r="AB56" i="7"/>
  <c r="AD208" i="7"/>
  <c r="Z184" i="7"/>
  <c r="Z160" i="7"/>
  <c r="Z88" i="7"/>
  <c r="AC176" i="7"/>
  <c r="AC160" i="7"/>
  <c r="AC16" i="7"/>
  <c r="AA72" i="7"/>
  <c r="AD96" i="7"/>
  <c r="AB104" i="7"/>
  <c r="AB24" i="7"/>
  <c r="Z200" i="7"/>
  <c r="Z168" i="7"/>
  <c r="Z152" i="7"/>
  <c r="AD144" i="7"/>
  <c r="Z104" i="7"/>
  <c r="AC200" i="7"/>
  <c r="AC184" i="7"/>
  <c r="AC152" i="7"/>
  <c r="AA176" i="7"/>
  <c r="AA112" i="7"/>
  <c r="AA80" i="7"/>
  <c r="AA35" i="7"/>
  <c r="AB35" i="7"/>
  <c r="AD35" i="7"/>
  <c r="AA27" i="7"/>
  <c r="AB27" i="7"/>
  <c r="AA19" i="7"/>
  <c r="AB19" i="7"/>
  <c r="AA11" i="7"/>
  <c r="AB11" i="7"/>
  <c r="Z178" i="7"/>
  <c r="AD178" i="7"/>
  <c r="AD110" i="7"/>
  <c r="Z110" i="7"/>
  <c r="Z94" i="7"/>
  <c r="AD94" i="7"/>
  <c r="AC94" i="7"/>
  <c r="AD70" i="7"/>
  <c r="AB70" i="7"/>
  <c r="H282" i="12"/>
  <c r="H237" i="12"/>
  <c r="AB206" i="7"/>
  <c r="AA203" i="7"/>
  <c r="AA199" i="7"/>
  <c r="AD188" i="7"/>
  <c r="AA171" i="7"/>
  <c r="AA167" i="7"/>
  <c r="AD156" i="7"/>
  <c r="Z148" i="7"/>
  <c r="Z116" i="7"/>
  <c r="Z108" i="7"/>
  <c r="AA99" i="7"/>
  <c r="AD92" i="7"/>
  <c r="AA87" i="7"/>
  <c r="AA206" i="7"/>
  <c r="AD187" i="7"/>
  <c r="Z183" i="7"/>
  <c r="AA178" i="7"/>
  <c r="AC172" i="7"/>
  <c r="AB150" i="7"/>
  <c r="AD183" i="7"/>
  <c r="AC164" i="7"/>
  <c r="AA158" i="7"/>
  <c r="AA150" i="7"/>
  <c r="AA142" i="7"/>
  <c r="AA138" i="7"/>
  <c r="AD127" i="7"/>
  <c r="AD123" i="7"/>
  <c r="AD119" i="7"/>
  <c r="Z115" i="7"/>
  <c r="Z111" i="7"/>
  <c r="AA106" i="7"/>
  <c r="AA94" i="7"/>
  <c r="AA86" i="7"/>
  <c r="AD71" i="7"/>
  <c r="Z67" i="7"/>
  <c r="Z59" i="7"/>
  <c r="Z55" i="7"/>
  <c r="Z43" i="7"/>
  <c r="AA34" i="7"/>
  <c r="AD19" i="7"/>
  <c r="AD11" i="7"/>
  <c r="Z7" i="7"/>
  <c r="Z172" i="7"/>
  <c r="AA204" i="7"/>
  <c r="AA196" i="7"/>
  <c r="AB191" i="7"/>
  <c r="AA180" i="7"/>
  <c r="AB175" i="7"/>
  <c r="AB171" i="7"/>
  <c r="AB167" i="7"/>
  <c r="AB163" i="7"/>
  <c r="AC158" i="7"/>
  <c r="AB147" i="7"/>
  <c r="AC142" i="7"/>
  <c r="AC138" i="7"/>
  <c r="AA124" i="7"/>
  <c r="AB119" i="7"/>
  <c r="AB115" i="7"/>
  <c r="AB111" i="7"/>
  <c r="AC106" i="7"/>
  <c r="AB91" i="7"/>
  <c r="AB71" i="7"/>
  <c r="AC42" i="7"/>
  <c r="AD180" i="7"/>
  <c r="AB58" i="7"/>
  <c r="AD142" i="7"/>
  <c r="AD118" i="7"/>
  <c r="AA43" i="7"/>
  <c r="AB34" i="7"/>
  <c r="Z22" i="7"/>
  <c r="AC207" i="7"/>
  <c r="AB164" i="7"/>
  <c r="AC135" i="7"/>
  <c r="AC75" i="7"/>
  <c r="AC91" i="7"/>
  <c r="AC59" i="7"/>
  <c r="AC27" i="7"/>
  <c r="Z206" i="7"/>
  <c r="Z174" i="7"/>
  <c r="Z34" i="7"/>
  <c r="AB132" i="7"/>
  <c r="Z132" i="7"/>
  <c r="AB84" i="7"/>
  <c r="Z84" i="7"/>
  <c r="AA84" i="7"/>
  <c r="AB76" i="7"/>
  <c r="AD76" i="7"/>
  <c r="AB68" i="7"/>
  <c r="AA68" i="7"/>
  <c r="Z68" i="7"/>
  <c r="AD60" i="7"/>
  <c r="AB60" i="7"/>
  <c r="AB52" i="7"/>
  <c r="Z52" i="7"/>
  <c r="Z44" i="7"/>
  <c r="AA44" i="7"/>
  <c r="AB44" i="7"/>
  <c r="AB36" i="7"/>
  <c r="AD36" i="7"/>
  <c r="AB28" i="7"/>
  <c r="AD28" i="7"/>
  <c r="AB20" i="7"/>
  <c r="AD20" i="7"/>
  <c r="AB12" i="7"/>
  <c r="AD12" i="7"/>
  <c r="AC103" i="7"/>
  <c r="AA103" i="7"/>
  <c r="AC63" i="7"/>
  <c r="AB63" i="7"/>
  <c r="AC47" i="7"/>
  <c r="AA47" i="7"/>
  <c r="AA39" i="7"/>
  <c r="AB39" i="7"/>
  <c r="AC39" i="7"/>
  <c r="AC31" i="7"/>
  <c r="AA31" i="7"/>
  <c r="AA23" i="7"/>
  <c r="AC23" i="7"/>
  <c r="AC15" i="7"/>
  <c r="AA15" i="7"/>
  <c r="Z194" i="7"/>
  <c r="AD194" i="7"/>
  <c r="Z162" i="7"/>
  <c r="AD162" i="7"/>
  <c r="AD122" i="7"/>
  <c r="AB122" i="7"/>
  <c r="Z74" i="7"/>
  <c r="AC74" i="7"/>
  <c r="AB74" i="7"/>
  <c r="Z54" i="7"/>
  <c r="AD54" i="7"/>
  <c r="AB54" i="7"/>
  <c r="Z46" i="7"/>
  <c r="AB46" i="7"/>
  <c r="Z38" i="7"/>
  <c r="AD38" i="7"/>
  <c r="AD26" i="7"/>
  <c r="Z26" i="7"/>
  <c r="Z10" i="7"/>
  <c r="AD10" i="7"/>
  <c r="H269" i="12"/>
  <c r="H233" i="12"/>
  <c r="H267" i="12"/>
  <c r="H260" i="12"/>
  <c r="H229" i="12"/>
  <c r="AD204" i="7"/>
  <c r="Z196" i="7"/>
  <c r="AA183" i="7"/>
  <c r="AA159" i="7"/>
  <c r="AA155" i="7"/>
  <c r="AA151" i="7"/>
  <c r="AA139" i="7"/>
  <c r="AB118" i="7"/>
  <c r="AB106" i="7"/>
  <c r="AD100" i="7"/>
  <c r="AA91" i="7"/>
  <c r="Z199" i="7"/>
  <c r="AD195" i="7"/>
  <c r="AA190" i="7"/>
  <c r="AC180" i="7"/>
  <c r="AD175" i="7"/>
  <c r="Z175" i="7"/>
  <c r="AD124" i="7"/>
  <c r="AD171" i="7"/>
  <c r="AD167" i="7"/>
  <c r="Z163" i="7"/>
  <c r="AD159" i="7"/>
  <c r="AD155" i="7"/>
  <c r="AD151" i="7"/>
  <c r="AD147" i="7"/>
  <c r="AD143" i="7"/>
  <c r="AD135" i="7"/>
  <c r="AA122" i="7"/>
  <c r="AA118" i="7"/>
  <c r="AC108" i="7"/>
  <c r="AD103" i="7"/>
  <c r="AD99" i="7"/>
  <c r="AD95" i="7"/>
  <c r="AD87" i="7"/>
  <c r="Z83" i="7"/>
  <c r="Z79" i="7"/>
  <c r="AA74" i="7"/>
  <c r="AA70" i="7"/>
  <c r="AC60" i="7"/>
  <c r="AC52" i="7"/>
  <c r="AC44" i="7"/>
  <c r="AC36" i="7"/>
  <c r="AD31" i="7"/>
  <c r="Z27" i="7"/>
  <c r="AA22" i="7"/>
  <c r="AD172" i="7"/>
  <c r="AB94" i="7"/>
  <c r="AC198" i="7"/>
  <c r="AC194" i="7"/>
  <c r="AA188" i="7"/>
  <c r="AB183" i="7"/>
  <c r="AC178" i="7"/>
  <c r="AB155" i="7"/>
  <c r="AC150" i="7"/>
  <c r="AA140" i="7"/>
  <c r="AA132" i="7"/>
  <c r="AB127" i="7"/>
  <c r="AC122" i="7"/>
  <c r="AA108" i="7"/>
  <c r="AB95" i="7"/>
  <c r="AB87" i="7"/>
  <c r="AC82" i="7"/>
  <c r="AB75" i="7"/>
  <c r="AB67" i="7"/>
  <c r="AA60" i="7"/>
  <c r="AC54" i="7"/>
  <c r="AC50" i="7"/>
  <c r="AC46" i="7"/>
  <c r="AC38" i="7"/>
  <c r="AC26" i="7"/>
  <c r="AB15" i="7"/>
  <c r="AB7" i="7"/>
  <c r="AB142" i="7"/>
  <c r="AA79" i="7"/>
  <c r="AD68" i="7"/>
  <c r="AA63" i="7"/>
  <c r="AD52" i="7"/>
  <c r="AD190" i="7"/>
  <c r="AD106" i="7"/>
  <c r="AD82" i="7"/>
  <c r="AB50" i="7"/>
  <c r="AB38" i="7"/>
  <c r="AB22" i="7"/>
  <c r="AD42" i="7"/>
  <c r="AB108" i="7"/>
  <c r="AD115" i="7"/>
  <c r="AD62" i="7"/>
  <c r="AD22" i="7"/>
  <c r="AC11" i="7"/>
  <c r="Z86" i="7"/>
  <c r="AC79" i="7"/>
  <c r="AC7" i="7"/>
  <c r="Z138" i="7"/>
  <c r="Z50" i="7"/>
  <c r="AA205" i="7"/>
  <c r="AC197" i="7"/>
  <c r="AA189" i="7"/>
  <c r="AA181" i="7"/>
  <c r="AA173" i="7"/>
  <c r="AA157" i="7"/>
  <c r="AA133" i="7"/>
  <c r="AC109" i="7"/>
  <c r="AB93" i="7"/>
  <c r="AC69" i="7"/>
  <c r="AB45" i="7"/>
  <c r="AA21" i="7"/>
  <c r="H228" i="12"/>
  <c r="H256" i="12"/>
  <c r="H254" i="12"/>
  <c r="H227" i="12"/>
  <c r="H238" i="12"/>
  <c r="H283" i="12"/>
  <c r="H257" i="12"/>
  <c r="H250" i="12"/>
  <c r="H276" i="12"/>
  <c r="H235" i="12"/>
  <c r="H265" i="12"/>
  <c r="H278" i="12"/>
  <c r="H262" i="12"/>
  <c r="Z209" i="7"/>
  <c r="Z145" i="7"/>
  <c r="AD137" i="7"/>
  <c r="Z121" i="7"/>
  <c r="Z105" i="7"/>
  <c r="AC97" i="7"/>
  <c r="AA89" i="7"/>
  <c r="Z81" i="7"/>
  <c r="Z57" i="7"/>
  <c r="AA41" i="7"/>
  <c r="Z33" i="7"/>
  <c r="AA25" i="7"/>
  <c r="AD9" i="7"/>
  <c r="H275" i="12"/>
  <c r="H231" i="12"/>
  <c r="H263" i="12"/>
  <c r="H285" i="12"/>
  <c r="H239" i="12"/>
  <c r="H219" i="12"/>
  <c r="H224" i="12"/>
  <c r="H244" i="12"/>
  <c r="H230" i="12"/>
  <c r="H261" i="12"/>
  <c r="H236" i="12"/>
  <c r="H277" i="12"/>
  <c r="H247" i="12"/>
  <c r="H251" i="12"/>
  <c r="H271" i="12"/>
  <c r="H234" i="12"/>
  <c r="H272" i="12"/>
  <c r="H218" i="12"/>
  <c r="H252" i="12"/>
  <c r="H273" i="12"/>
  <c r="H266" i="12"/>
  <c r="H232" i="12"/>
  <c r="H284" i="12"/>
  <c r="H226" i="12"/>
  <c r="H249" i="12"/>
  <c r="AC185" i="7"/>
  <c r="AC181" i="7"/>
  <c r="AC177" i="7"/>
  <c r="AC117" i="7"/>
  <c r="AB177" i="7"/>
  <c r="AB17" i="7"/>
  <c r="AD157" i="7"/>
  <c r="Z153" i="7"/>
  <c r="AD149" i="7"/>
  <c r="Z101" i="7"/>
  <c r="AD97" i="7"/>
  <c r="Z93" i="7"/>
  <c r="AD125" i="7"/>
  <c r="AD61" i="7"/>
  <c r="AA193" i="7"/>
  <c r="AA129" i="7"/>
  <c r="AA85" i="7"/>
  <c r="AC145" i="7"/>
  <c r="AC141" i="7"/>
  <c r="AC93" i="7"/>
  <c r="AB189" i="7"/>
  <c r="AB145" i="7"/>
  <c r="AB133" i="7"/>
  <c r="AB121" i="7"/>
  <c r="AB113" i="7"/>
  <c r="AB85" i="7"/>
  <c r="AB81" i="7"/>
  <c r="AB73" i="7"/>
  <c r="AB61" i="7"/>
  <c r="AB117" i="7"/>
  <c r="AB69" i="7"/>
  <c r="AD189" i="7"/>
  <c r="Z185" i="7"/>
  <c r="AD181" i="7"/>
  <c r="Z125" i="7"/>
  <c r="Z77" i="7"/>
  <c r="AD73" i="7"/>
  <c r="Z69" i="7"/>
  <c r="AB101" i="7"/>
  <c r="AC65" i="7"/>
  <c r="AC45" i="7"/>
  <c r="AC25" i="7"/>
  <c r="AB77" i="7"/>
  <c r="AA161" i="7"/>
  <c r="AA109" i="7"/>
  <c r="AB41" i="7"/>
  <c r="AB33" i="7"/>
  <c r="AB29" i="7"/>
  <c r="AB13" i="7"/>
  <c r="Z9" i="7"/>
  <c r="AC61" i="7"/>
  <c r="AB37" i="7"/>
  <c r="AA49" i="7"/>
  <c r="Z61" i="7"/>
  <c r="Z29" i="7"/>
  <c r="AD25" i="7"/>
  <c r="Z21" i="7"/>
  <c r="AC9" i="7"/>
  <c r="AA45" i="7"/>
  <c r="G275" i="12"/>
  <c r="G263" i="12"/>
  <c r="G231" i="12"/>
  <c r="G239" i="12"/>
  <c r="G285" i="12"/>
  <c r="G219" i="12"/>
  <c r="G244" i="12"/>
  <c r="G224" i="12"/>
  <c r="G252" i="12"/>
  <c r="G261" i="12"/>
  <c r="G230" i="12"/>
  <c r="G277" i="12"/>
  <c r="G236" i="12"/>
  <c r="G251" i="12"/>
  <c r="G235" i="12"/>
  <c r="G276" i="12"/>
  <c r="G265" i="12"/>
  <c r="AC209" i="7"/>
  <c r="AC113" i="7"/>
  <c r="AC85" i="7"/>
  <c r="AB209" i="7"/>
  <c r="AB205" i="7"/>
  <c r="AB185" i="7"/>
  <c r="AB157" i="7"/>
  <c r="AB141" i="7"/>
  <c r="AB109" i="7"/>
  <c r="AB105" i="7"/>
  <c r="AB57" i="7"/>
  <c r="AB25" i="7"/>
  <c r="AB21" i="7"/>
  <c r="AD209" i="7"/>
  <c r="Z197" i="7"/>
  <c r="AD193" i="7"/>
  <c r="Z181" i="7"/>
  <c r="AD177" i="7"/>
  <c r="Z165" i="7"/>
  <c r="AD161" i="7"/>
  <c r="Z149" i="7"/>
  <c r="AD145" i="7"/>
  <c r="Z133" i="7"/>
  <c r="AD129" i="7"/>
  <c r="Z113" i="7"/>
  <c r="AD109" i="7"/>
  <c r="Z97" i="7"/>
  <c r="AD93" i="7"/>
  <c r="Z73" i="7"/>
  <c r="AD69" i="7"/>
  <c r="Z49" i="7"/>
  <c r="AD45" i="7"/>
  <c r="Z41" i="7"/>
  <c r="AD37" i="7"/>
  <c r="Z25" i="7"/>
  <c r="AD21" i="7"/>
  <c r="AD89" i="7"/>
  <c r="Z13" i="7"/>
  <c r="AC57" i="7"/>
  <c r="AC53" i="7"/>
  <c r="AC49" i="7"/>
  <c r="AA93" i="7"/>
  <c r="Z45" i="7"/>
  <c r="AC41" i="7"/>
  <c r="AC37" i="7"/>
  <c r="AC21" i="7"/>
  <c r="AA197" i="7"/>
  <c r="AA165" i="7"/>
  <c r="AA149" i="7"/>
  <c r="AA117" i="7"/>
  <c r="AA105" i="7"/>
  <c r="AA81" i="7"/>
  <c r="AA69" i="7"/>
  <c r="AA57" i="7"/>
  <c r="G267" i="12"/>
  <c r="G262" i="12"/>
  <c r="G279" i="12"/>
  <c r="G229" i="12"/>
  <c r="G260" i="12"/>
  <c r="AC169" i="7"/>
  <c r="AC161" i="7"/>
  <c r="AC89" i="7"/>
  <c r="AB201" i="7"/>
  <c r="AB153" i="7"/>
  <c r="AB137" i="7"/>
  <c r="AB129" i="7"/>
  <c r="AB97" i="7"/>
  <c r="AB9" i="7"/>
  <c r="Z193" i="7"/>
  <c r="AD121" i="7"/>
  <c r="AD105" i="7"/>
  <c r="Z89" i="7"/>
  <c r="AD81" i="7"/>
  <c r="Z65" i="7"/>
  <c r="AD57" i="7"/>
  <c r="AD33" i="7"/>
  <c r="AD17" i="7"/>
  <c r="AD41" i="7"/>
  <c r="AC33" i="7"/>
  <c r="AC17" i="7"/>
  <c r="AB65" i="7"/>
  <c r="AA201" i="7"/>
  <c r="AA185" i="7"/>
  <c r="AA169" i="7"/>
  <c r="AA153" i="7"/>
  <c r="AA137" i="7"/>
  <c r="AA121" i="7"/>
  <c r="AA97" i="7"/>
  <c r="AA33" i="7"/>
  <c r="G256" i="12"/>
  <c r="G228" i="12"/>
  <c r="G254" i="12"/>
  <c r="G227" i="12"/>
  <c r="G283" i="12"/>
  <c r="G238" i="12"/>
  <c r="G257" i="12"/>
  <c r="G250" i="12"/>
  <c r="G271" i="12"/>
  <c r="G233" i="12"/>
  <c r="G269" i="12"/>
  <c r="G272" i="12"/>
  <c r="G234" i="12"/>
  <c r="G218" i="12"/>
  <c r="AC201" i="7"/>
  <c r="AC189" i="7"/>
  <c r="AC173" i="7"/>
  <c r="AC165" i="7"/>
  <c r="AC157" i="7"/>
  <c r="AC149" i="7"/>
  <c r="AC137" i="7"/>
  <c r="AC121" i="7"/>
  <c r="AC105" i="7"/>
  <c r="AC81" i="7"/>
  <c r="AC77" i="7"/>
  <c r="AB173" i="7"/>
  <c r="AB169" i="7"/>
  <c r="AB125" i="7"/>
  <c r="AB89" i="7"/>
  <c r="Z205" i="7"/>
  <c r="Z189" i="7"/>
  <c r="Z173" i="7"/>
  <c r="Z157" i="7"/>
  <c r="Z141" i="7"/>
  <c r="AD53" i="7"/>
  <c r="AD29" i="7"/>
  <c r="AD13" i="7"/>
  <c r="AB53" i="7"/>
  <c r="G274" i="12"/>
  <c r="G264" i="12"/>
  <c r="G273" i="12"/>
  <c r="G232" i="12"/>
  <c r="G266" i="12"/>
  <c r="G284" i="12"/>
  <c r="G237" i="12"/>
  <c r="G282" i="12"/>
  <c r="G249" i="12"/>
  <c r="G226" i="12"/>
  <c r="Q207" i="12"/>
  <c r="L207" i="12"/>
  <c r="N207" i="12"/>
  <c r="O207" i="12"/>
  <c r="K207" i="12"/>
  <c r="M207" i="12"/>
  <c r="Q199" i="12"/>
  <c r="O199" i="12"/>
  <c r="M199" i="12"/>
  <c r="L199" i="12"/>
  <c r="N199" i="12"/>
  <c r="K199" i="12"/>
  <c r="Q191" i="12"/>
  <c r="L191" i="12"/>
  <c r="N191" i="12"/>
  <c r="M191" i="12"/>
  <c r="O191" i="12"/>
  <c r="K191" i="12"/>
  <c r="Q183" i="12"/>
  <c r="L183" i="12"/>
  <c r="K183" i="12"/>
  <c r="O183" i="12"/>
  <c r="M183" i="12"/>
  <c r="N183" i="12"/>
  <c r="Q175" i="12"/>
  <c r="O175" i="12"/>
  <c r="M175" i="12"/>
  <c r="K175" i="12"/>
  <c r="N175" i="12"/>
  <c r="L175" i="12"/>
  <c r="I270" i="12"/>
  <c r="Q167" i="12"/>
  <c r="N167" i="12"/>
  <c r="M167" i="12"/>
  <c r="O167" i="12"/>
  <c r="L167" i="12"/>
  <c r="K167" i="12"/>
  <c r="Q159" i="12"/>
  <c r="N159" i="12"/>
  <c r="O159" i="12"/>
  <c r="M159" i="12"/>
  <c r="K159" i="12"/>
  <c r="L159" i="12"/>
  <c r="N151" i="12"/>
  <c r="L151" i="12"/>
  <c r="M151" i="12"/>
  <c r="Q151" i="12"/>
  <c r="O151" i="12"/>
  <c r="K151" i="12"/>
  <c r="Q143" i="12"/>
  <c r="K143" i="12"/>
  <c r="M143" i="12"/>
  <c r="O143" i="12"/>
  <c r="L143" i="12"/>
  <c r="N143" i="12"/>
  <c r="Q135" i="12"/>
  <c r="O135" i="12"/>
  <c r="K135" i="12"/>
  <c r="L135" i="12"/>
  <c r="M135" i="12"/>
  <c r="N135" i="12"/>
  <c r="Q127" i="12"/>
  <c r="M127" i="12"/>
  <c r="K127" i="12"/>
  <c r="L127" i="12"/>
  <c r="N127" i="12"/>
  <c r="O127" i="12"/>
  <c r="Q119" i="12"/>
  <c r="K119" i="12"/>
  <c r="O119" i="12"/>
  <c r="L119" i="12"/>
  <c r="N119" i="12"/>
  <c r="M119" i="12"/>
  <c r="L111" i="12"/>
  <c r="K111" i="12"/>
  <c r="Q111" i="12"/>
  <c r="N111" i="12"/>
  <c r="M111" i="12"/>
  <c r="O111" i="12"/>
  <c r="Q103" i="12"/>
  <c r="O103" i="12"/>
  <c r="L103" i="12"/>
  <c r="K103" i="12"/>
  <c r="N103" i="12"/>
  <c r="M103" i="12"/>
  <c r="Q95" i="12"/>
  <c r="M95" i="12"/>
  <c r="N95" i="12"/>
  <c r="L95" i="12"/>
  <c r="O95" i="12"/>
  <c r="K95" i="12"/>
  <c r="L87" i="12"/>
  <c r="O87" i="12"/>
  <c r="Q87" i="12"/>
  <c r="N87" i="12"/>
  <c r="M87" i="12"/>
  <c r="K87" i="12"/>
  <c r="Q79" i="12"/>
  <c r="K79" i="12"/>
  <c r="O79" i="12"/>
  <c r="N79" i="12"/>
  <c r="L79" i="12"/>
  <c r="M79" i="12"/>
  <c r="N71" i="12"/>
  <c r="I238" i="12"/>
  <c r="I283" i="12"/>
  <c r="M71" i="12"/>
  <c r="K71" i="12"/>
  <c r="O71" i="12"/>
  <c r="Q71" i="12"/>
  <c r="L71" i="12"/>
  <c r="Q63" i="12"/>
  <c r="L63" i="12"/>
  <c r="M63" i="12"/>
  <c r="K63" i="12"/>
  <c r="O63" i="12"/>
  <c r="N63" i="12"/>
  <c r="L55" i="12"/>
  <c r="M55" i="12"/>
  <c r="Q55" i="12"/>
  <c r="K55" i="12"/>
  <c r="N55" i="12"/>
  <c r="O55" i="12"/>
  <c r="Q47" i="12"/>
  <c r="K47" i="12"/>
  <c r="M47" i="12"/>
  <c r="L47" i="12"/>
  <c r="N47" i="12"/>
  <c r="O47" i="12"/>
  <c r="I257" i="12"/>
  <c r="K39" i="12"/>
  <c r="O39" i="12"/>
  <c r="N39" i="12"/>
  <c r="Q39" i="12"/>
  <c r="M39" i="12"/>
  <c r="L39" i="12"/>
  <c r="I253" i="12"/>
  <c r="M31" i="12"/>
  <c r="O31" i="12"/>
  <c r="Q31" i="12"/>
  <c r="L31" i="12"/>
  <c r="N31" i="12"/>
  <c r="K31" i="12"/>
  <c r="L23" i="12"/>
  <c r="K23" i="12"/>
  <c r="O23" i="12"/>
  <c r="N23" i="12"/>
  <c r="M23" i="12"/>
  <c r="Q23" i="12"/>
  <c r="I250" i="12"/>
  <c r="Q15" i="12"/>
  <c r="L15" i="12"/>
  <c r="K15" i="12"/>
  <c r="M15" i="12"/>
  <c r="N15" i="12"/>
  <c r="O15" i="12"/>
  <c r="I248" i="12"/>
  <c r="N7" i="12"/>
  <c r="Q7" i="12"/>
  <c r="O7" i="12"/>
  <c r="M7" i="12"/>
  <c r="L7" i="12"/>
  <c r="K7" i="12"/>
  <c r="Q206" i="12"/>
  <c r="K206" i="12"/>
  <c r="M206" i="12"/>
  <c r="L206" i="12"/>
  <c r="O206" i="12"/>
  <c r="N206" i="12"/>
  <c r="Q198" i="12"/>
  <c r="M198" i="12"/>
  <c r="N198" i="12"/>
  <c r="O198" i="12"/>
  <c r="L198" i="12"/>
  <c r="K198" i="12"/>
  <c r="K190" i="12"/>
  <c r="Q190" i="12"/>
  <c r="N190" i="12"/>
  <c r="L190" i="12"/>
  <c r="M190" i="12"/>
  <c r="O190" i="12"/>
  <c r="K182" i="12"/>
  <c r="Q182" i="12"/>
  <c r="M182" i="12"/>
  <c r="L182" i="12"/>
  <c r="N182" i="12"/>
  <c r="O182" i="12"/>
  <c r="N174" i="12"/>
  <c r="Q174" i="12"/>
  <c r="K174" i="12"/>
  <c r="M174" i="12"/>
  <c r="O174" i="12"/>
  <c r="L174" i="12"/>
  <c r="I268" i="12"/>
  <c r="Q166" i="12"/>
  <c r="O166" i="12"/>
  <c r="K166" i="12"/>
  <c r="L166" i="12"/>
  <c r="N166" i="12"/>
  <c r="M166" i="12"/>
  <c r="Q158" i="12"/>
  <c r="N158" i="12"/>
  <c r="K158" i="12"/>
  <c r="M158" i="12"/>
  <c r="O158" i="12"/>
  <c r="L158" i="12"/>
  <c r="Q150" i="12"/>
  <c r="N150" i="12"/>
  <c r="M150" i="12"/>
  <c r="K150" i="12"/>
  <c r="L150" i="12"/>
  <c r="O150" i="12"/>
  <c r="I271" i="12"/>
  <c r="Q142" i="12"/>
  <c r="L142" i="12"/>
  <c r="N142" i="12"/>
  <c r="K142" i="12"/>
  <c r="M142" i="12"/>
  <c r="O142" i="12"/>
  <c r="Q134" i="12"/>
  <c r="M134" i="12"/>
  <c r="L134" i="12"/>
  <c r="K134" i="12"/>
  <c r="O134" i="12"/>
  <c r="N134" i="12"/>
  <c r="I269" i="12"/>
  <c r="I233" i="12"/>
  <c r="Q126" i="12"/>
  <c r="N126" i="12"/>
  <c r="M126" i="12"/>
  <c r="L126" i="12"/>
  <c r="K126" i="12"/>
  <c r="O126" i="12"/>
  <c r="I234" i="12"/>
  <c r="I272" i="12"/>
  <c r="Q118" i="12"/>
  <c r="I218" i="12"/>
  <c r="N118" i="12"/>
  <c r="O118" i="12"/>
  <c r="M118" i="12"/>
  <c r="L118" i="12"/>
  <c r="K118" i="12"/>
  <c r="N110" i="12"/>
  <c r="Q110" i="12"/>
  <c r="K110" i="12"/>
  <c r="O110" i="12"/>
  <c r="M110" i="12"/>
  <c r="L110" i="12"/>
  <c r="Q102" i="12"/>
  <c r="M102" i="12"/>
  <c r="L102" i="12"/>
  <c r="N102" i="12"/>
  <c r="O102" i="12"/>
  <c r="K102" i="12"/>
  <c r="Q94" i="12"/>
  <c r="N94" i="12"/>
  <c r="L94" i="12"/>
  <c r="K94" i="12"/>
  <c r="O94" i="12"/>
  <c r="M94" i="12"/>
  <c r="I278" i="12"/>
  <c r="Q86" i="12"/>
  <c r="M86" i="12"/>
  <c r="N86" i="12"/>
  <c r="K86" i="12"/>
  <c r="O86" i="12"/>
  <c r="L86" i="12"/>
  <c r="Q78" i="12"/>
  <c r="N78" i="12"/>
  <c r="O78" i="12"/>
  <c r="M78" i="12"/>
  <c r="L78" i="12"/>
  <c r="K78" i="12"/>
  <c r="Q70" i="12"/>
  <c r="O70" i="12"/>
  <c r="K70" i="12"/>
  <c r="L70" i="12"/>
  <c r="M70" i="12"/>
  <c r="N70" i="12"/>
  <c r="Q62" i="12"/>
  <c r="K62" i="12"/>
  <c r="M62" i="12"/>
  <c r="O62" i="12"/>
  <c r="L62" i="12"/>
  <c r="N62" i="12"/>
  <c r="O54" i="12"/>
  <c r="N54" i="12"/>
  <c r="Q54" i="12"/>
  <c r="L54" i="12"/>
  <c r="K54" i="12"/>
  <c r="M54" i="12"/>
  <c r="Q46" i="12"/>
  <c r="O46" i="12"/>
  <c r="N46" i="12"/>
  <c r="M46" i="12"/>
  <c r="K46" i="12"/>
  <c r="L46" i="12"/>
  <c r="Q38" i="12"/>
  <c r="K38" i="12"/>
  <c r="L38" i="12"/>
  <c r="O38" i="12"/>
  <c r="M38" i="12"/>
  <c r="N38" i="12"/>
  <c r="N30" i="12"/>
  <c r="O30" i="12"/>
  <c r="Q30" i="12"/>
  <c r="M30" i="12"/>
  <c r="K30" i="12"/>
  <c r="L30" i="12"/>
  <c r="N18" i="12"/>
  <c r="M18" i="12"/>
  <c r="Q18" i="12"/>
  <c r="L18" i="12"/>
  <c r="O18" i="12"/>
  <c r="K18" i="12"/>
  <c r="Q205" i="12"/>
  <c r="N205" i="12"/>
  <c r="K205" i="12"/>
  <c r="L205" i="12"/>
  <c r="O205" i="12"/>
  <c r="M205" i="12"/>
  <c r="Q197" i="12"/>
  <c r="L197" i="12"/>
  <c r="M197" i="12"/>
  <c r="O197" i="12"/>
  <c r="K197" i="12"/>
  <c r="N197" i="12"/>
  <c r="Q189" i="12"/>
  <c r="K189" i="12"/>
  <c r="M189" i="12"/>
  <c r="L189" i="12"/>
  <c r="N189" i="12"/>
  <c r="O189" i="12"/>
  <c r="K181" i="12"/>
  <c r="Q181" i="12"/>
  <c r="M181" i="12"/>
  <c r="O181" i="12"/>
  <c r="L181" i="12"/>
  <c r="N181" i="12"/>
  <c r="Q173" i="12"/>
  <c r="N173" i="12"/>
  <c r="O173" i="12"/>
  <c r="K173" i="12"/>
  <c r="L173" i="12"/>
  <c r="M173" i="12"/>
  <c r="Q165" i="12"/>
  <c r="O165" i="12"/>
  <c r="N165" i="12"/>
  <c r="K165" i="12"/>
  <c r="L165" i="12"/>
  <c r="M165" i="12"/>
  <c r="Q157" i="12"/>
  <c r="M157" i="12"/>
  <c r="N157" i="12"/>
  <c r="L157" i="12"/>
  <c r="K157" i="12"/>
  <c r="O157" i="12"/>
  <c r="Q149" i="12"/>
  <c r="M149" i="12"/>
  <c r="O149" i="12"/>
  <c r="N149" i="12"/>
  <c r="K149" i="12"/>
  <c r="L149" i="12"/>
  <c r="I267" i="12"/>
  <c r="Q141" i="12"/>
  <c r="N141" i="12"/>
  <c r="M141" i="12"/>
  <c r="L141" i="12"/>
  <c r="K141" i="12"/>
  <c r="O141" i="12"/>
  <c r="I262" i="12"/>
  <c r="O133" i="12"/>
  <c r="K133" i="12"/>
  <c r="M133" i="12"/>
  <c r="Q133" i="12"/>
  <c r="N133" i="12"/>
  <c r="L133" i="12"/>
  <c r="Q125" i="12"/>
  <c r="O125" i="12"/>
  <c r="N125" i="12"/>
  <c r="K125" i="12"/>
  <c r="L125" i="12"/>
  <c r="M125" i="12"/>
  <c r="Q117" i="12"/>
  <c r="K117" i="12"/>
  <c r="L117" i="12"/>
  <c r="O117" i="12"/>
  <c r="N117" i="12"/>
  <c r="M117" i="12"/>
  <c r="N109" i="12"/>
  <c r="Q109" i="12"/>
  <c r="M109" i="12"/>
  <c r="O109" i="12"/>
  <c r="L109" i="12"/>
  <c r="K109" i="12"/>
  <c r="Q101" i="12"/>
  <c r="K101" i="12"/>
  <c r="N101" i="12"/>
  <c r="L101" i="12"/>
  <c r="M101" i="12"/>
  <c r="O101" i="12"/>
  <c r="Q93" i="12"/>
  <c r="O93" i="12"/>
  <c r="K93" i="12"/>
  <c r="L93" i="12"/>
  <c r="M93" i="12"/>
  <c r="N93" i="12"/>
  <c r="Q85" i="12"/>
  <c r="O85" i="12"/>
  <c r="M85" i="12"/>
  <c r="L85" i="12"/>
  <c r="K85" i="12"/>
  <c r="N85" i="12"/>
  <c r="I279" i="12"/>
  <c r="Q77" i="12"/>
  <c r="O77" i="12"/>
  <c r="N77" i="12"/>
  <c r="K77" i="12"/>
  <c r="M77" i="12"/>
  <c r="L77" i="12"/>
  <c r="Q69" i="12"/>
  <c r="N69" i="12"/>
  <c r="L69" i="12"/>
  <c r="K69" i="12"/>
  <c r="M69" i="12"/>
  <c r="O69" i="12"/>
  <c r="Q61" i="12"/>
  <c r="N61" i="12"/>
  <c r="L61" i="12"/>
  <c r="M61" i="12"/>
  <c r="O61" i="12"/>
  <c r="K61" i="12"/>
  <c r="Q53" i="12"/>
  <c r="N53" i="12"/>
  <c r="M53" i="12"/>
  <c r="L53" i="12"/>
  <c r="K53" i="12"/>
  <c r="O53" i="12"/>
  <c r="Q45" i="12"/>
  <c r="O45" i="12"/>
  <c r="M45" i="12"/>
  <c r="N45" i="12"/>
  <c r="L45" i="12"/>
  <c r="K45" i="12"/>
  <c r="M37" i="12"/>
  <c r="L37" i="12"/>
  <c r="K37" i="12"/>
  <c r="Q37" i="12"/>
  <c r="O37" i="12"/>
  <c r="N37" i="12"/>
  <c r="Q29" i="12"/>
  <c r="N29" i="12"/>
  <c r="O29" i="12"/>
  <c r="M29" i="12"/>
  <c r="L29" i="12"/>
  <c r="K29" i="12"/>
  <c r="Q21" i="12"/>
  <c r="L21" i="12"/>
  <c r="M21" i="12"/>
  <c r="O21" i="12"/>
  <c r="N21" i="12"/>
  <c r="K21" i="12"/>
  <c r="I229" i="12"/>
  <c r="I260" i="12"/>
  <c r="Q13" i="12"/>
  <c r="K13" i="12"/>
  <c r="O13" i="12"/>
  <c r="N13" i="12"/>
  <c r="L13" i="12"/>
  <c r="M13" i="12"/>
  <c r="Q208" i="12"/>
  <c r="L208" i="12"/>
  <c r="M208" i="12"/>
  <c r="O208" i="12"/>
  <c r="N208" i="12"/>
  <c r="K208" i="12"/>
  <c r="Q200" i="12"/>
  <c r="N200" i="12"/>
  <c r="M200" i="12"/>
  <c r="L200" i="12"/>
  <c r="K200" i="12"/>
  <c r="O200" i="12"/>
  <c r="Q192" i="12"/>
  <c r="N192" i="12"/>
  <c r="M192" i="12"/>
  <c r="O192" i="12"/>
  <c r="L192" i="12"/>
  <c r="K192" i="12"/>
  <c r="N184" i="12"/>
  <c r="K184" i="12"/>
  <c r="M184" i="12"/>
  <c r="O184" i="12"/>
  <c r="L184" i="12"/>
  <c r="Q184" i="12"/>
  <c r="Q176" i="12"/>
  <c r="L176" i="12"/>
  <c r="K176" i="12"/>
  <c r="O176" i="12"/>
  <c r="M176" i="12"/>
  <c r="N176" i="12"/>
  <c r="I275" i="12"/>
  <c r="Q168" i="12"/>
  <c r="O168" i="12"/>
  <c r="M168" i="12"/>
  <c r="N168" i="12"/>
  <c r="L168" i="12"/>
  <c r="K168" i="12"/>
  <c r="Q160" i="12"/>
  <c r="O160" i="12"/>
  <c r="K160" i="12"/>
  <c r="N160" i="12"/>
  <c r="L160" i="12"/>
  <c r="M160" i="12"/>
  <c r="Q152" i="12"/>
  <c r="K152" i="12"/>
  <c r="M152" i="12"/>
  <c r="N152" i="12"/>
  <c r="L152" i="12"/>
  <c r="O152" i="12"/>
  <c r="Q144" i="12"/>
  <c r="M144" i="12"/>
  <c r="K144" i="12"/>
  <c r="N144" i="12"/>
  <c r="O144" i="12"/>
  <c r="L144" i="12"/>
  <c r="L136" i="12"/>
  <c r="Q136" i="12"/>
  <c r="M136" i="12"/>
  <c r="O136" i="12"/>
  <c r="K136" i="12"/>
  <c r="N136" i="12"/>
  <c r="I231" i="12"/>
  <c r="I263" i="12"/>
  <c r="Q128" i="12"/>
  <c r="K128" i="12"/>
  <c r="O128" i="12"/>
  <c r="M128" i="12"/>
  <c r="N128" i="12"/>
  <c r="L128" i="12"/>
  <c r="Q120" i="12"/>
  <c r="K120" i="12"/>
  <c r="M120" i="12"/>
  <c r="O120" i="12"/>
  <c r="L120" i="12"/>
  <c r="N120" i="12"/>
  <c r="L112" i="12"/>
  <c r="M112" i="12"/>
  <c r="Q112" i="12"/>
  <c r="O112" i="12"/>
  <c r="K112" i="12"/>
  <c r="N112" i="12"/>
  <c r="Q104" i="12"/>
  <c r="N104" i="12"/>
  <c r="L104" i="12"/>
  <c r="M104" i="12"/>
  <c r="K104" i="12"/>
  <c r="O104" i="12"/>
  <c r="I286" i="12"/>
  <c r="Q96" i="12"/>
  <c r="K96" i="12"/>
  <c r="N96" i="12"/>
  <c r="M96" i="12"/>
  <c r="O96" i="12"/>
  <c r="L96" i="12"/>
  <c r="Q88" i="12"/>
  <c r="N88" i="12"/>
  <c r="O88" i="12"/>
  <c r="M88" i="12"/>
  <c r="L88" i="12"/>
  <c r="K88" i="12"/>
  <c r="I280" i="12"/>
  <c r="Q80" i="12"/>
  <c r="L80" i="12"/>
  <c r="O80" i="12"/>
  <c r="M80" i="12"/>
  <c r="N80" i="12"/>
  <c r="K80" i="12"/>
  <c r="K72" i="12"/>
  <c r="L72" i="12"/>
  <c r="N72" i="12"/>
  <c r="M72" i="12"/>
  <c r="O72" i="12"/>
  <c r="I285" i="12"/>
  <c r="I239" i="12"/>
  <c r="I219" i="12"/>
  <c r="K64" i="12"/>
  <c r="Q64" i="12"/>
  <c r="O64" i="12"/>
  <c r="M64" i="12"/>
  <c r="L64" i="12"/>
  <c r="N64" i="12"/>
  <c r="L56" i="12"/>
  <c r="O56" i="12"/>
  <c r="K56" i="12"/>
  <c r="N56" i="12"/>
  <c r="Q56" i="12"/>
  <c r="M56" i="12"/>
  <c r="Q48" i="12"/>
  <c r="K48" i="12"/>
  <c r="M48" i="12"/>
  <c r="O48" i="12"/>
  <c r="L48" i="12"/>
  <c r="N48" i="12"/>
  <c r="Q40" i="12"/>
  <c r="N40" i="12"/>
  <c r="K40" i="12"/>
  <c r="M40" i="12"/>
  <c r="L40" i="12"/>
  <c r="O40" i="12"/>
  <c r="I258" i="12"/>
  <c r="O32" i="12"/>
  <c r="Q32" i="12"/>
  <c r="N32" i="12"/>
  <c r="M32" i="12"/>
  <c r="L32" i="12"/>
  <c r="K32" i="12"/>
  <c r="I244" i="12"/>
  <c r="I224" i="12"/>
  <c r="Q24" i="12"/>
  <c r="M24" i="12"/>
  <c r="L24" i="12"/>
  <c r="O24" i="12"/>
  <c r="N24" i="12"/>
  <c r="K24" i="12"/>
  <c r="Q16" i="12"/>
  <c r="L16" i="12"/>
  <c r="O16" i="12"/>
  <c r="N16" i="12"/>
  <c r="M16" i="12"/>
  <c r="K16" i="12"/>
  <c r="I245" i="12"/>
  <c r="N8" i="12"/>
  <c r="Q8" i="12"/>
  <c r="K8" i="12"/>
  <c r="L8" i="12"/>
  <c r="O8" i="12"/>
  <c r="M8" i="12"/>
  <c r="N14" i="12"/>
  <c r="Q14" i="12"/>
  <c r="M14" i="12"/>
  <c r="L14" i="12"/>
  <c r="O14" i="12"/>
  <c r="K14" i="12"/>
  <c r="K203" i="12"/>
  <c r="Q203" i="12"/>
  <c r="N203" i="12"/>
  <c r="M203" i="12"/>
  <c r="L203" i="12"/>
  <c r="O203" i="12"/>
  <c r="O195" i="12"/>
  <c r="L195" i="12"/>
  <c r="Q195" i="12"/>
  <c r="M195" i="12"/>
  <c r="K195" i="12"/>
  <c r="N195" i="12"/>
  <c r="Q187" i="12"/>
  <c r="N187" i="12"/>
  <c r="K187" i="12"/>
  <c r="L187" i="12"/>
  <c r="O187" i="12"/>
  <c r="M187" i="12"/>
  <c r="Q179" i="12"/>
  <c r="N179" i="12"/>
  <c r="O179" i="12"/>
  <c r="L179" i="12"/>
  <c r="M179" i="12"/>
  <c r="K179" i="12"/>
  <c r="L171" i="12"/>
  <c r="Q171" i="12"/>
  <c r="K171" i="12"/>
  <c r="O171" i="12"/>
  <c r="M171" i="12"/>
  <c r="N171" i="12"/>
  <c r="M163" i="12"/>
  <c r="Q163" i="12"/>
  <c r="N163" i="12"/>
  <c r="L163" i="12"/>
  <c r="K163" i="12"/>
  <c r="O163" i="12"/>
  <c r="L155" i="12"/>
  <c r="Q155" i="12"/>
  <c r="N155" i="12"/>
  <c r="M155" i="12"/>
  <c r="K155" i="12"/>
  <c r="O155" i="12"/>
  <c r="Q147" i="12"/>
  <c r="O147" i="12"/>
  <c r="L147" i="12"/>
  <c r="M147" i="12"/>
  <c r="K147" i="12"/>
  <c r="N147" i="12"/>
  <c r="K139" i="12"/>
  <c r="Q139" i="12"/>
  <c r="N139" i="12"/>
  <c r="L139" i="12"/>
  <c r="M139" i="12"/>
  <c r="O139" i="12"/>
  <c r="K131" i="12"/>
  <c r="M131" i="12"/>
  <c r="L131" i="12"/>
  <c r="Q131" i="12"/>
  <c r="N131" i="12"/>
  <c r="O131" i="12"/>
  <c r="I261" i="12"/>
  <c r="I230" i="12"/>
  <c r="M123" i="12"/>
  <c r="L123" i="12"/>
  <c r="Q123" i="12"/>
  <c r="O123" i="12"/>
  <c r="K123" i="12"/>
  <c r="N123" i="12"/>
  <c r="Q115" i="12"/>
  <c r="K115" i="12"/>
  <c r="O115" i="12"/>
  <c r="N115" i="12"/>
  <c r="L115" i="12"/>
  <c r="M115" i="12"/>
  <c r="Q107" i="12"/>
  <c r="O107" i="12"/>
  <c r="N107" i="12"/>
  <c r="K107" i="12"/>
  <c r="M107" i="12"/>
  <c r="L107" i="12"/>
  <c r="Q99" i="12"/>
  <c r="L99" i="12"/>
  <c r="M99" i="12"/>
  <c r="O99" i="12"/>
  <c r="K99" i="12"/>
  <c r="N99" i="12"/>
  <c r="Q91" i="12"/>
  <c r="K91" i="12"/>
  <c r="O91" i="12"/>
  <c r="M91" i="12"/>
  <c r="N91" i="12"/>
  <c r="L91" i="12"/>
  <c r="Q83" i="12"/>
  <c r="N83" i="12"/>
  <c r="M83" i="12"/>
  <c r="O83" i="12"/>
  <c r="L83" i="12"/>
  <c r="K83" i="12"/>
  <c r="N75" i="12"/>
  <c r="L75" i="12"/>
  <c r="Q75" i="12"/>
  <c r="O75" i="12"/>
  <c r="K75" i="12"/>
  <c r="M75" i="12"/>
  <c r="Q67" i="12"/>
  <c r="I277" i="12"/>
  <c r="I236" i="12"/>
  <c r="O67" i="12"/>
  <c r="N67" i="12"/>
  <c r="L67" i="12"/>
  <c r="M67" i="12"/>
  <c r="K67" i="12"/>
  <c r="K59" i="12"/>
  <c r="O59" i="12"/>
  <c r="N59" i="12"/>
  <c r="M59" i="12"/>
  <c r="Q59" i="12"/>
  <c r="L59" i="12"/>
  <c r="Q51" i="12"/>
  <c r="O51" i="12"/>
  <c r="M51" i="12"/>
  <c r="K51" i="12"/>
  <c r="N51" i="12"/>
  <c r="L51" i="12"/>
  <c r="K43" i="12"/>
  <c r="M43" i="12"/>
  <c r="O43" i="12"/>
  <c r="L43" i="12"/>
  <c r="Q43" i="12"/>
  <c r="N43" i="12"/>
  <c r="Q35" i="12"/>
  <c r="O35" i="12"/>
  <c r="L35" i="12"/>
  <c r="K35" i="12"/>
  <c r="N35" i="12"/>
  <c r="M35" i="12"/>
  <c r="I247" i="12"/>
  <c r="Q27" i="12"/>
  <c r="N27" i="12"/>
  <c r="O27" i="12"/>
  <c r="K27" i="12"/>
  <c r="M27" i="12"/>
  <c r="L27" i="12"/>
  <c r="I251" i="12"/>
  <c r="Q19" i="12"/>
  <c r="M19" i="12"/>
  <c r="O19" i="12"/>
  <c r="L19" i="12"/>
  <c r="K19" i="12"/>
  <c r="N19" i="12"/>
  <c r="O11" i="12"/>
  <c r="L11" i="12"/>
  <c r="K11" i="12"/>
  <c r="Q11" i="12"/>
  <c r="M11" i="12"/>
  <c r="N11" i="12"/>
  <c r="Q210" i="12"/>
  <c r="O210" i="12"/>
  <c r="N210" i="12"/>
  <c r="L210" i="12"/>
  <c r="M210" i="12"/>
  <c r="K210" i="12"/>
  <c r="K202" i="12"/>
  <c r="Q202" i="12"/>
  <c r="M202" i="12"/>
  <c r="N202" i="12"/>
  <c r="O202" i="12"/>
  <c r="L202" i="12"/>
  <c r="M194" i="12"/>
  <c r="Q194" i="12"/>
  <c r="L194" i="12"/>
  <c r="N194" i="12"/>
  <c r="K194" i="12"/>
  <c r="O194" i="12"/>
  <c r="N186" i="12"/>
  <c r="O186" i="12"/>
  <c r="Q186" i="12"/>
  <c r="L186" i="12"/>
  <c r="K186" i="12"/>
  <c r="M186" i="12"/>
  <c r="Q178" i="12"/>
  <c r="L178" i="12"/>
  <c r="N178" i="12"/>
  <c r="K178" i="12"/>
  <c r="M178" i="12"/>
  <c r="O178" i="12"/>
  <c r="O170" i="12"/>
  <c r="M170" i="12"/>
  <c r="K170" i="12"/>
  <c r="Q170" i="12"/>
  <c r="N170" i="12"/>
  <c r="L170" i="12"/>
  <c r="Q162" i="12"/>
  <c r="N162" i="12"/>
  <c r="O162" i="12"/>
  <c r="M162" i="12"/>
  <c r="L162" i="12"/>
  <c r="K162" i="12"/>
  <c r="Q154" i="12"/>
  <c r="N154" i="12"/>
  <c r="O154" i="12"/>
  <c r="K154" i="12"/>
  <c r="M154" i="12"/>
  <c r="L154" i="12"/>
  <c r="Q146" i="12"/>
  <c r="M146" i="12"/>
  <c r="L146" i="12"/>
  <c r="K146" i="12"/>
  <c r="O146" i="12"/>
  <c r="N146" i="12"/>
  <c r="I235" i="12"/>
  <c r="I276" i="12"/>
  <c r="Q138" i="12"/>
  <c r="K138" i="12"/>
  <c r="N138" i="12"/>
  <c r="M138" i="12"/>
  <c r="L138" i="12"/>
  <c r="O138" i="12"/>
  <c r="N130" i="12"/>
  <c r="Q130" i="12"/>
  <c r="M130" i="12"/>
  <c r="K130" i="12"/>
  <c r="O130" i="12"/>
  <c r="L130" i="12"/>
  <c r="I265" i="12"/>
  <c r="K122" i="12"/>
  <c r="N122" i="12"/>
  <c r="O122" i="12"/>
  <c r="M122" i="12"/>
  <c r="L122" i="12"/>
  <c r="Q122" i="12"/>
  <c r="M114" i="12"/>
  <c r="Q114" i="12"/>
  <c r="O114" i="12"/>
  <c r="N114" i="12"/>
  <c r="L114" i="12"/>
  <c r="K114" i="12"/>
  <c r="Q106" i="12"/>
  <c r="N106" i="12"/>
  <c r="M106" i="12"/>
  <c r="K106" i="12"/>
  <c r="O106" i="12"/>
  <c r="L106" i="12"/>
  <c r="Q98" i="12"/>
  <c r="N98" i="12"/>
  <c r="O98" i="12"/>
  <c r="L98" i="12"/>
  <c r="M98" i="12"/>
  <c r="K98" i="12"/>
  <c r="Q90" i="12"/>
  <c r="K90" i="12"/>
  <c r="L90" i="12"/>
  <c r="M90" i="12"/>
  <c r="O90" i="12"/>
  <c r="N90" i="12"/>
  <c r="Q82" i="12"/>
  <c r="L82" i="12"/>
  <c r="O82" i="12"/>
  <c r="N82" i="12"/>
  <c r="M82" i="12"/>
  <c r="K82" i="12"/>
  <c r="Q74" i="12"/>
  <c r="O74" i="12"/>
  <c r="N74" i="12"/>
  <c r="M74" i="12"/>
  <c r="L74" i="12"/>
  <c r="K74" i="12"/>
  <c r="N66" i="12"/>
  <c r="L66" i="12"/>
  <c r="O66" i="12"/>
  <c r="K66" i="12"/>
  <c r="M66" i="12"/>
  <c r="Q66" i="12"/>
  <c r="K58" i="12"/>
  <c r="L58" i="12"/>
  <c r="M58" i="12"/>
  <c r="Q58" i="12"/>
  <c r="N58" i="12"/>
  <c r="O58" i="12"/>
  <c r="M50" i="12"/>
  <c r="Q50" i="12"/>
  <c r="K50" i="12"/>
  <c r="O50" i="12"/>
  <c r="L50" i="12"/>
  <c r="N50" i="12"/>
  <c r="Q42" i="12"/>
  <c r="K42" i="12"/>
  <c r="M42" i="12"/>
  <c r="N42" i="12"/>
  <c r="O42" i="12"/>
  <c r="L42" i="12"/>
  <c r="O34" i="12"/>
  <c r="Q34" i="12"/>
  <c r="L34" i="12"/>
  <c r="M34" i="12"/>
  <c r="K34" i="12"/>
  <c r="N34" i="12"/>
  <c r="N26" i="12"/>
  <c r="Q26" i="12"/>
  <c r="O26" i="12"/>
  <c r="K26" i="12"/>
  <c r="L26" i="12"/>
  <c r="M26" i="12"/>
  <c r="Q209" i="12"/>
  <c r="N209" i="12"/>
  <c r="M209" i="12"/>
  <c r="L209" i="12"/>
  <c r="O209" i="12"/>
  <c r="K209" i="12"/>
  <c r="Q201" i="12"/>
  <c r="N201" i="12"/>
  <c r="M201" i="12"/>
  <c r="K201" i="12"/>
  <c r="O201" i="12"/>
  <c r="L201" i="12"/>
  <c r="Q193" i="12"/>
  <c r="M193" i="12"/>
  <c r="N193" i="12"/>
  <c r="O193" i="12"/>
  <c r="K193" i="12"/>
  <c r="L193" i="12"/>
  <c r="Q185" i="12"/>
  <c r="L185" i="12"/>
  <c r="N185" i="12"/>
  <c r="K185" i="12"/>
  <c r="O185" i="12"/>
  <c r="M185" i="12"/>
  <c r="I274" i="12"/>
  <c r="M177" i="12"/>
  <c r="L177" i="12"/>
  <c r="Q177" i="12"/>
  <c r="K177" i="12"/>
  <c r="N177" i="12"/>
  <c r="O177" i="12"/>
  <c r="Q169" i="12"/>
  <c r="N169" i="12"/>
  <c r="K169" i="12"/>
  <c r="M169" i="12"/>
  <c r="L169" i="12"/>
  <c r="O169" i="12"/>
  <c r="Q161" i="12"/>
  <c r="N161" i="12"/>
  <c r="M161" i="12"/>
  <c r="K161" i="12"/>
  <c r="O161" i="12"/>
  <c r="L161" i="12"/>
  <c r="I264" i="12"/>
  <c r="M153" i="12"/>
  <c r="K153" i="12"/>
  <c r="Q153" i="12"/>
  <c r="N153" i="12"/>
  <c r="L153" i="12"/>
  <c r="O153" i="12"/>
  <c r="Q145" i="12"/>
  <c r="L145" i="12"/>
  <c r="N145" i="12"/>
  <c r="K145" i="12"/>
  <c r="M145" i="12"/>
  <c r="O145" i="12"/>
  <c r="I273" i="12"/>
  <c r="Q137" i="12"/>
  <c r="M137" i="12"/>
  <c r="O137" i="12"/>
  <c r="K137" i="12"/>
  <c r="N137" i="12"/>
  <c r="L137" i="12"/>
  <c r="O129" i="12"/>
  <c r="Q129" i="12"/>
  <c r="L129" i="12"/>
  <c r="K129" i="12"/>
  <c r="N129" i="12"/>
  <c r="M129" i="12"/>
  <c r="I266" i="12"/>
  <c r="I232" i="12"/>
  <c r="Q121" i="12"/>
  <c r="O121" i="12"/>
  <c r="M121" i="12"/>
  <c r="K121" i="12"/>
  <c r="L121" i="12"/>
  <c r="N121" i="12"/>
  <c r="Q113" i="12"/>
  <c r="K113" i="12"/>
  <c r="M113" i="12"/>
  <c r="N113" i="12"/>
  <c r="O113" i="12"/>
  <c r="L113" i="12"/>
  <c r="Q105" i="12"/>
  <c r="K105" i="12"/>
  <c r="N105" i="12"/>
  <c r="O105" i="12"/>
  <c r="M105" i="12"/>
  <c r="L105" i="12"/>
  <c r="I281" i="12"/>
  <c r="N97" i="12"/>
  <c r="Q97" i="12"/>
  <c r="L97" i="12"/>
  <c r="O97" i="12"/>
  <c r="K97" i="12"/>
  <c r="M97" i="12"/>
  <c r="Q89" i="12"/>
  <c r="L89" i="12"/>
  <c r="M89" i="12"/>
  <c r="N89" i="12"/>
  <c r="O89" i="12"/>
  <c r="K89" i="12"/>
  <c r="I284" i="12"/>
  <c r="Q81" i="12"/>
  <c r="O81" i="12"/>
  <c r="L81" i="12"/>
  <c r="M81" i="12"/>
  <c r="K81" i="12"/>
  <c r="N81" i="12"/>
  <c r="Q73" i="12"/>
  <c r="M73" i="12"/>
  <c r="K73" i="12"/>
  <c r="N73" i="12"/>
  <c r="O73" i="12"/>
  <c r="L73" i="12"/>
  <c r="I282" i="12"/>
  <c r="I237" i="12"/>
  <c r="Q65" i="12"/>
  <c r="O65" i="12"/>
  <c r="L65" i="12"/>
  <c r="K65" i="12"/>
  <c r="M65" i="12"/>
  <c r="N65" i="12"/>
  <c r="Q57" i="12"/>
  <c r="L57" i="12"/>
  <c r="N57" i="12"/>
  <c r="M57" i="12"/>
  <c r="O57" i="12"/>
  <c r="K57" i="12"/>
  <c r="L49" i="12"/>
  <c r="Q49" i="12"/>
  <c r="K49" i="12"/>
  <c r="M49" i="12"/>
  <c r="O49" i="12"/>
  <c r="N49" i="12"/>
  <c r="Q41" i="12"/>
  <c r="K41" i="12"/>
  <c r="N41" i="12"/>
  <c r="M41" i="12"/>
  <c r="O41" i="12"/>
  <c r="L41" i="12"/>
  <c r="I259" i="12"/>
  <c r="Q33" i="12"/>
  <c r="O33" i="12"/>
  <c r="N33" i="12"/>
  <c r="M33" i="12"/>
  <c r="K33" i="12"/>
  <c r="L33" i="12"/>
  <c r="Q25" i="12"/>
  <c r="K25" i="12"/>
  <c r="N25" i="12"/>
  <c r="M25" i="12"/>
  <c r="O25" i="12"/>
  <c r="L25" i="12"/>
  <c r="Q17" i="12"/>
  <c r="M17" i="12"/>
  <c r="K17" i="12"/>
  <c r="L17" i="12"/>
  <c r="N17" i="12"/>
  <c r="O17" i="12"/>
  <c r="I249" i="12"/>
  <c r="I226" i="12"/>
  <c r="M9" i="12"/>
  <c r="K9" i="12"/>
  <c r="N9" i="12"/>
  <c r="Q9" i="12"/>
  <c r="L9" i="12"/>
  <c r="O9" i="12"/>
  <c r="Q204" i="12"/>
  <c r="M204" i="12"/>
  <c r="L204" i="12"/>
  <c r="K204" i="12"/>
  <c r="N204" i="12"/>
  <c r="O204" i="12"/>
  <c r="Q196" i="12"/>
  <c r="M196" i="12"/>
  <c r="O196" i="12"/>
  <c r="K196" i="12"/>
  <c r="N196" i="12"/>
  <c r="L196" i="12"/>
  <c r="Q188" i="12"/>
  <c r="O188" i="12"/>
  <c r="L188" i="12"/>
  <c r="N188" i="12"/>
  <c r="M188" i="12"/>
  <c r="K188" i="12"/>
  <c r="Q180" i="12"/>
  <c r="O180" i="12"/>
  <c r="K180" i="12"/>
  <c r="L180" i="12"/>
  <c r="M180" i="12"/>
  <c r="N180" i="12"/>
  <c r="Q172" i="12"/>
  <c r="O172" i="12"/>
  <c r="N172" i="12"/>
  <c r="M172" i="12"/>
  <c r="K172" i="12"/>
  <c r="L172" i="12"/>
  <c r="O164" i="12"/>
  <c r="N164" i="12"/>
  <c r="M164" i="12"/>
  <c r="Q164" i="12"/>
  <c r="L164" i="12"/>
  <c r="K164" i="12"/>
  <c r="Q156" i="12"/>
  <c r="O156" i="12"/>
  <c r="M156" i="12"/>
  <c r="L156" i="12"/>
  <c r="K156" i="12"/>
  <c r="N156" i="12"/>
  <c r="Q148" i="12"/>
  <c r="M148" i="12"/>
  <c r="K148" i="12"/>
  <c r="O148" i="12"/>
  <c r="N148" i="12"/>
  <c r="L148" i="12"/>
  <c r="Q140" i="12"/>
  <c r="M140" i="12"/>
  <c r="N140" i="12"/>
  <c r="K140" i="12"/>
  <c r="L140" i="12"/>
  <c r="O140" i="12"/>
  <c r="Q132" i="12"/>
  <c r="O132" i="12"/>
  <c r="K132" i="12"/>
  <c r="M132" i="12"/>
  <c r="N132" i="12"/>
  <c r="L132" i="12"/>
  <c r="L124" i="12"/>
  <c r="K124" i="12"/>
  <c r="Q124" i="12"/>
  <c r="O124" i="12"/>
  <c r="M124" i="12"/>
  <c r="N124" i="12"/>
  <c r="Q116" i="12"/>
  <c r="O116" i="12"/>
  <c r="N116" i="12"/>
  <c r="M116" i="12"/>
  <c r="K116" i="12"/>
  <c r="L116" i="12"/>
  <c r="Q108" i="12"/>
  <c r="K108" i="12"/>
  <c r="M108" i="12"/>
  <c r="L108" i="12"/>
  <c r="O108" i="12"/>
  <c r="N108" i="12"/>
  <c r="Q100" i="12"/>
  <c r="L100" i="12"/>
  <c r="N100" i="12"/>
  <c r="K100" i="12"/>
  <c r="M100" i="12"/>
  <c r="O100" i="12"/>
  <c r="Q92" i="12"/>
  <c r="N92" i="12"/>
  <c r="O92" i="12"/>
  <c r="K92" i="12"/>
  <c r="M92" i="12"/>
  <c r="L92" i="12"/>
  <c r="Q84" i="12"/>
  <c r="M84" i="12"/>
  <c r="L84" i="12"/>
  <c r="O84" i="12"/>
  <c r="K84" i="12"/>
  <c r="N84" i="12"/>
  <c r="Q76" i="12"/>
  <c r="M76" i="12"/>
  <c r="K76" i="12"/>
  <c r="L76" i="12"/>
  <c r="O76" i="12"/>
  <c r="N76" i="12"/>
  <c r="Q68" i="12"/>
  <c r="O68" i="12"/>
  <c r="N68" i="12"/>
  <c r="M68" i="12"/>
  <c r="K68" i="12"/>
  <c r="L68" i="12"/>
  <c r="Q60" i="12"/>
  <c r="M60" i="12"/>
  <c r="N60" i="12"/>
  <c r="L60" i="12"/>
  <c r="O60" i="12"/>
  <c r="K60" i="12"/>
  <c r="K52" i="12"/>
  <c r="Q52" i="12"/>
  <c r="O52" i="12"/>
  <c r="M52" i="12"/>
  <c r="L52" i="12"/>
  <c r="N52" i="12"/>
  <c r="M44" i="12"/>
  <c r="Q44" i="12"/>
  <c r="L44" i="12"/>
  <c r="O44" i="12"/>
  <c r="K44" i="12"/>
  <c r="N44" i="12"/>
  <c r="M36" i="12"/>
  <c r="Q36" i="12"/>
  <c r="L36" i="12"/>
  <c r="K36" i="12"/>
  <c r="N36" i="12"/>
  <c r="O36" i="12"/>
  <c r="I228" i="12"/>
  <c r="I256" i="12"/>
  <c r="Q28" i="12"/>
  <c r="N28" i="12"/>
  <c r="M28" i="12"/>
  <c r="K28" i="12"/>
  <c r="L28" i="12"/>
  <c r="O28" i="12"/>
  <c r="I255" i="12"/>
  <c r="N20" i="12"/>
  <c r="Q20" i="12"/>
  <c r="K20" i="12"/>
  <c r="O20" i="12"/>
  <c r="L20" i="12"/>
  <c r="M20" i="12"/>
  <c r="I254" i="12"/>
  <c r="I227" i="12"/>
  <c r="Q12" i="12"/>
  <c r="O12" i="12"/>
  <c r="L12" i="12"/>
  <c r="K12" i="12"/>
  <c r="N12" i="12"/>
  <c r="M12" i="12"/>
  <c r="I252" i="12"/>
  <c r="Q22" i="12"/>
  <c r="K22" i="12"/>
  <c r="N22" i="12"/>
  <c r="M22" i="12"/>
  <c r="L22" i="12"/>
  <c r="O22" i="12"/>
  <c r="Q10" i="12"/>
  <c r="K10" i="12"/>
  <c r="N10" i="12"/>
  <c r="O10" i="12"/>
  <c r="L10" i="12"/>
  <c r="M10" i="12"/>
  <c r="W46" i="10"/>
  <c r="W42" i="10"/>
  <c r="W38" i="10"/>
  <c r="W34" i="10"/>
  <c r="W30" i="10"/>
  <c r="W26" i="10"/>
  <c r="W22" i="10"/>
  <c r="W18" i="10"/>
  <c r="W14" i="10"/>
  <c r="W10" i="10"/>
  <c r="H49" i="10"/>
  <c r="W6" i="10"/>
  <c r="W47" i="10"/>
  <c r="W43" i="10"/>
  <c r="W39" i="10"/>
  <c r="W35" i="10"/>
  <c r="W31" i="10"/>
  <c r="W27" i="10"/>
  <c r="W23" i="10"/>
  <c r="W19" i="10"/>
  <c r="W15" i="10"/>
  <c r="W11" i="10"/>
  <c r="W7" i="10"/>
  <c r="W48" i="10"/>
  <c r="W44" i="10"/>
  <c r="W40" i="10"/>
  <c r="W36" i="10"/>
  <c r="W32" i="10"/>
  <c r="W28" i="10"/>
  <c r="W24" i="10"/>
  <c r="W20" i="10"/>
  <c r="W16" i="10"/>
  <c r="W12" i="10"/>
  <c r="W8" i="10"/>
  <c r="R49" i="10"/>
  <c r="W45" i="10"/>
  <c r="W41" i="10"/>
  <c r="W37" i="10"/>
  <c r="W33" i="10"/>
  <c r="W29" i="10"/>
  <c r="W25" i="10"/>
  <c r="W21" i="10"/>
  <c r="W17" i="10"/>
  <c r="W13" i="10"/>
  <c r="W9" i="10"/>
  <c r="M49" i="10"/>
  <c r="R70" i="4"/>
  <c r="R69" i="4"/>
  <c r="R68" i="4"/>
  <c r="R66" i="4"/>
  <c r="R65" i="4"/>
  <c r="R64" i="4"/>
  <c r="R62" i="4"/>
  <c r="R61" i="4"/>
  <c r="R60" i="4"/>
  <c r="R58" i="4"/>
  <c r="R57" i="4"/>
  <c r="R56" i="4"/>
  <c r="R54" i="4"/>
  <c r="R53" i="4"/>
  <c r="R52" i="4"/>
  <c r="R49" i="4"/>
  <c r="R48" i="4"/>
  <c r="R45" i="4"/>
  <c r="R44" i="4"/>
  <c r="R41" i="4"/>
  <c r="R40" i="4"/>
  <c r="R37" i="4"/>
  <c r="R36" i="4"/>
  <c r="R33" i="4"/>
  <c r="R32" i="4"/>
  <c r="R29" i="4"/>
  <c r="R28" i="4"/>
  <c r="Q70" i="3"/>
  <c r="Q48" i="10" s="1"/>
  <c r="P70" i="3"/>
  <c r="L48" i="10" s="1"/>
  <c r="O70" i="3"/>
  <c r="G48" i="10" s="1"/>
  <c r="Q69" i="3"/>
  <c r="Q47" i="10" s="1"/>
  <c r="P69" i="3"/>
  <c r="L47" i="10" s="1"/>
  <c r="O69" i="3"/>
  <c r="G47" i="10" s="1"/>
  <c r="Q68" i="3"/>
  <c r="Q46" i="10" s="1"/>
  <c r="P68" i="3"/>
  <c r="L46" i="10" s="1"/>
  <c r="O68" i="3"/>
  <c r="G46" i="10" s="1"/>
  <c r="Q67" i="3"/>
  <c r="Q45" i="10" s="1"/>
  <c r="P67" i="3"/>
  <c r="L45" i="10" s="1"/>
  <c r="O67" i="3"/>
  <c r="G45" i="10" s="1"/>
  <c r="Q66" i="3"/>
  <c r="Q44" i="10" s="1"/>
  <c r="P66" i="3"/>
  <c r="L44" i="10" s="1"/>
  <c r="O66" i="3"/>
  <c r="G44" i="10" s="1"/>
  <c r="Q65" i="3"/>
  <c r="Q43" i="10" s="1"/>
  <c r="P65" i="3"/>
  <c r="L43" i="10" s="1"/>
  <c r="O65" i="3"/>
  <c r="G43" i="10" s="1"/>
  <c r="Q64" i="3"/>
  <c r="Q42" i="10" s="1"/>
  <c r="P64" i="3"/>
  <c r="L42" i="10" s="1"/>
  <c r="O64" i="3"/>
  <c r="G42" i="10" s="1"/>
  <c r="Q63" i="3"/>
  <c r="Q41" i="10" s="1"/>
  <c r="P63" i="3"/>
  <c r="L41" i="10" s="1"/>
  <c r="O63" i="3"/>
  <c r="G41" i="10" s="1"/>
  <c r="Q62" i="3"/>
  <c r="Q40" i="10" s="1"/>
  <c r="P62" i="3"/>
  <c r="L40" i="10" s="1"/>
  <c r="O62" i="3"/>
  <c r="G40" i="10" s="1"/>
  <c r="Q61" i="3"/>
  <c r="Q39" i="10" s="1"/>
  <c r="P61" i="3"/>
  <c r="L39" i="10" s="1"/>
  <c r="O61" i="3"/>
  <c r="G39" i="10" s="1"/>
  <c r="Q60" i="3"/>
  <c r="Q38" i="10" s="1"/>
  <c r="P60" i="3"/>
  <c r="L38" i="10" s="1"/>
  <c r="O60" i="3"/>
  <c r="G38" i="10" s="1"/>
  <c r="Q59" i="3"/>
  <c r="Q37" i="10" s="1"/>
  <c r="P59" i="3"/>
  <c r="L37" i="10" s="1"/>
  <c r="O59" i="3"/>
  <c r="G37" i="10" s="1"/>
  <c r="Q58" i="3"/>
  <c r="Q36" i="10" s="1"/>
  <c r="P58" i="3"/>
  <c r="L36" i="10" s="1"/>
  <c r="O58" i="3"/>
  <c r="G36" i="10" s="1"/>
  <c r="Q57" i="3"/>
  <c r="Q35" i="10" s="1"/>
  <c r="P57" i="3"/>
  <c r="L35" i="10" s="1"/>
  <c r="O57" i="3"/>
  <c r="G35" i="10" s="1"/>
  <c r="Q56" i="3"/>
  <c r="Q34" i="10" s="1"/>
  <c r="P56" i="3"/>
  <c r="L34" i="10" s="1"/>
  <c r="O56" i="3"/>
  <c r="G34" i="10" s="1"/>
  <c r="Q55" i="3"/>
  <c r="Q33" i="10" s="1"/>
  <c r="P55" i="3"/>
  <c r="L33" i="10" s="1"/>
  <c r="O55" i="3"/>
  <c r="G33" i="10" s="1"/>
  <c r="Q54" i="3"/>
  <c r="Q32" i="10" s="1"/>
  <c r="P54" i="3"/>
  <c r="L32" i="10" s="1"/>
  <c r="O54" i="3"/>
  <c r="G32" i="10" s="1"/>
  <c r="Q53" i="3"/>
  <c r="Q31" i="10" s="1"/>
  <c r="P53" i="3"/>
  <c r="L31" i="10" s="1"/>
  <c r="O53" i="3"/>
  <c r="G31" i="10" s="1"/>
  <c r="Q52" i="3"/>
  <c r="Q30" i="10" s="1"/>
  <c r="P52" i="3"/>
  <c r="L30" i="10" s="1"/>
  <c r="O52" i="3"/>
  <c r="G30" i="10" s="1"/>
  <c r="Q51" i="3"/>
  <c r="Q29" i="10" s="1"/>
  <c r="P51" i="3"/>
  <c r="L29" i="10" s="1"/>
  <c r="O51" i="3"/>
  <c r="G29" i="10" s="1"/>
  <c r="Q50" i="3"/>
  <c r="Q28" i="10" s="1"/>
  <c r="P50" i="3"/>
  <c r="L28" i="10" s="1"/>
  <c r="O50" i="3"/>
  <c r="G28" i="10" s="1"/>
  <c r="Q49" i="3"/>
  <c r="Q27" i="10" s="1"/>
  <c r="P49" i="3"/>
  <c r="L27" i="10" s="1"/>
  <c r="O49" i="3"/>
  <c r="G27" i="10" s="1"/>
  <c r="Q48" i="3"/>
  <c r="Q26" i="10" s="1"/>
  <c r="P48" i="3"/>
  <c r="L26" i="10" s="1"/>
  <c r="O48" i="3"/>
  <c r="G26" i="10" s="1"/>
  <c r="Q47" i="3"/>
  <c r="Q25" i="10" s="1"/>
  <c r="P47" i="3"/>
  <c r="L25" i="10" s="1"/>
  <c r="O47" i="3"/>
  <c r="G25" i="10" s="1"/>
  <c r="Q46" i="3"/>
  <c r="Q24" i="10" s="1"/>
  <c r="P46" i="3"/>
  <c r="L24" i="10" s="1"/>
  <c r="O46" i="3"/>
  <c r="G24" i="10" s="1"/>
  <c r="Q45" i="3"/>
  <c r="Q23" i="10" s="1"/>
  <c r="P45" i="3"/>
  <c r="L23" i="10" s="1"/>
  <c r="O45" i="3"/>
  <c r="G23" i="10" s="1"/>
  <c r="Q44" i="3"/>
  <c r="Q22" i="10" s="1"/>
  <c r="P44" i="3"/>
  <c r="L22" i="10" s="1"/>
  <c r="O44" i="3"/>
  <c r="G22" i="10" s="1"/>
  <c r="Q43" i="3"/>
  <c r="Q21" i="10" s="1"/>
  <c r="P43" i="3"/>
  <c r="L21" i="10" s="1"/>
  <c r="O43" i="3"/>
  <c r="G21" i="10" s="1"/>
  <c r="Q42" i="3"/>
  <c r="Q20" i="10" s="1"/>
  <c r="P42" i="3"/>
  <c r="L20" i="10" s="1"/>
  <c r="O42" i="3"/>
  <c r="G20" i="10" s="1"/>
  <c r="Q41" i="3"/>
  <c r="Q19" i="10" s="1"/>
  <c r="P41" i="3"/>
  <c r="L19" i="10" s="1"/>
  <c r="O41" i="3"/>
  <c r="G19" i="10" s="1"/>
  <c r="Q40" i="3"/>
  <c r="Q18" i="10" s="1"/>
  <c r="P40" i="3"/>
  <c r="L18" i="10" s="1"/>
  <c r="O40" i="3"/>
  <c r="G18" i="10" s="1"/>
  <c r="Q39" i="3"/>
  <c r="Q17" i="10" s="1"/>
  <c r="P39" i="3"/>
  <c r="L17" i="10" s="1"/>
  <c r="O39" i="3"/>
  <c r="G17" i="10" s="1"/>
  <c r="Q38" i="3"/>
  <c r="Q16" i="10" s="1"/>
  <c r="P38" i="3"/>
  <c r="L16" i="10" s="1"/>
  <c r="O38" i="3"/>
  <c r="G16" i="10" s="1"/>
  <c r="Q37" i="3"/>
  <c r="Q15" i="10" s="1"/>
  <c r="P37" i="3"/>
  <c r="L15" i="10" s="1"/>
  <c r="O37" i="3"/>
  <c r="G15" i="10" s="1"/>
  <c r="Q36" i="3"/>
  <c r="Q14" i="10" s="1"/>
  <c r="P36" i="3"/>
  <c r="L14" i="10" s="1"/>
  <c r="O36" i="3"/>
  <c r="G14" i="10" s="1"/>
  <c r="Q35" i="3"/>
  <c r="Q13" i="10" s="1"/>
  <c r="P35" i="3"/>
  <c r="L13" i="10" s="1"/>
  <c r="O35" i="3"/>
  <c r="G13" i="10" s="1"/>
  <c r="Q34" i="3"/>
  <c r="Q12" i="10" s="1"/>
  <c r="P34" i="3"/>
  <c r="L12" i="10" s="1"/>
  <c r="O34" i="3"/>
  <c r="G12" i="10" s="1"/>
  <c r="Q33" i="3"/>
  <c r="Q11" i="10" s="1"/>
  <c r="P33" i="3"/>
  <c r="L11" i="10" s="1"/>
  <c r="O33" i="3"/>
  <c r="G11" i="10" s="1"/>
  <c r="Q32" i="3"/>
  <c r="Q10" i="10" s="1"/>
  <c r="P32" i="3"/>
  <c r="L10" i="10" s="1"/>
  <c r="O32" i="3"/>
  <c r="G10" i="10" s="1"/>
  <c r="Q31" i="3"/>
  <c r="Q9" i="10" s="1"/>
  <c r="P31" i="3"/>
  <c r="L9" i="10" s="1"/>
  <c r="O31" i="3"/>
  <c r="G9" i="10" s="1"/>
  <c r="Q30" i="3"/>
  <c r="Q8" i="10" s="1"/>
  <c r="P30" i="3"/>
  <c r="L8" i="10" s="1"/>
  <c r="O30" i="3"/>
  <c r="G8" i="10" s="1"/>
  <c r="Q29" i="3"/>
  <c r="Q7" i="10" s="1"/>
  <c r="P29" i="3"/>
  <c r="L7" i="10" s="1"/>
  <c r="O29" i="3"/>
  <c r="G7" i="10" s="1"/>
  <c r="Q28" i="3"/>
  <c r="Q6" i="10" s="1"/>
  <c r="P28" i="3"/>
  <c r="L6" i="10" s="1"/>
  <c r="O28" i="3"/>
  <c r="G6" i="10" s="1"/>
  <c r="Q70" i="2"/>
  <c r="O48" i="10" s="1"/>
  <c r="P70" i="2"/>
  <c r="J48" i="10" s="1"/>
  <c r="O70" i="2"/>
  <c r="E48" i="10" s="1"/>
  <c r="Q69" i="2"/>
  <c r="O47" i="10" s="1"/>
  <c r="P69" i="2"/>
  <c r="J47" i="10" s="1"/>
  <c r="O69" i="2"/>
  <c r="E47" i="10" s="1"/>
  <c r="Q68" i="2"/>
  <c r="O46" i="10" s="1"/>
  <c r="P68" i="2"/>
  <c r="J46" i="10" s="1"/>
  <c r="O68" i="2"/>
  <c r="E46" i="10" s="1"/>
  <c r="Q67" i="2"/>
  <c r="O45" i="10" s="1"/>
  <c r="P67" i="2"/>
  <c r="J45" i="10" s="1"/>
  <c r="O67" i="2"/>
  <c r="E45" i="10" s="1"/>
  <c r="Q66" i="2"/>
  <c r="O44" i="10" s="1"/>
  <c r="P66" i="2"/>
  <c r="J44" i="10" s="1"/>
  <c r="O66" i="2"/>
  <c r="E44" i="10" s="1"/>
  <c r="Q65" i="2"/>
  <c r="O43" i="10" s="1"/>
  <c r="P65" i="2"/>
  <c r="J43" i="10" s="1"/>
  <c r="O65" i="2"/>
  <c r="E43" i="10" s="1"/>
  <c r="Q64" i="2"/>
  <c r="O42" i="10" s="1"/>
  <c r="P64" i="2"/>
  <c r="J42" i="10" s="1"/>
  <c r="O64" i="2"/>
  <c r="E42" i="10" s="1"/>
  <c r="Q63" i="2"/>
  <c r="O41" i="10" s="1"/>
  <c r="P63" i="2"/>
  <c r="J41" i="10" s="1"/>
  <c r="O63" i="2"/>
  <c r="E41" i="10" s="1"/>
  <c r="Q62" i="2"/>
  <c r="O40" i="10" s="1"/>
  <c r="P62" i="2"/>
  <c r="J40" i="10" s="1"/>
  <c r="O62" i="2"/>
  <c r="E40" i="10" s="1"/>
  <c r="Q61" i="2"/>
  <c r="O39" i="10" s="1"/>
  <c r="P61" i="2"/>
  <c r="J39" i="10" s="1"/>
  <c r="O61" i="2"/>
  <c r="E39" i="10" s="1"/>
  <c r="Q60" i="2"/>
  <c r="O38" i="10" s="1"/>
  <c r="P60" i="2"/>
  <c r="J38" i="10" s="1"/>
  <c r="O60" i="2"/>
  <c r="E38" i="10" s="1"/>
  <c r="Q59" i="2"/>
  <c r="O37" i="10" s="1"/>
  <c r="P59" i="2"/>
  <c r="J37" i="10" s="1"/>
  <c r="O59" i="2"/>
  <c r="E37" i="10" s="1"/>
  <c r="Q58" i="2"/>
  <c r="O36" i="10" s="1"/>
  <c r="P58" i="2"/>
  <c r="J36" i="10" s="1"/>
  <c r="O58" i="2"/>
  <c r="E36" i="10" s="1"/>
  <c r="Q57" i="2"/>
  <c r="O35" i="10" s="1"/>
  <c r="P57" i="2"/>
  <c r="J35" i="10" s="1"/>
  <c r="O57" i="2"/>
  <c r="E35" i="10" s="1"/>
  <c r="Q56" i="2"/>
  <c r="O34" i="10" s="1"/>
  <c r="P56" i="2"/>
  <c r="J34" i="10" s="1"/>
  <c r="O56" i="2"/>
  <c r="E34" i="10" s="1"/>
  <c r="Q55" i="2"/>
  <c r="O33" i="10" s="1"/>
  <c r="P55" i="2"/>
  <c r="J33" i="10" s="1"/>
  <c r="O55" i="2"/>
  <c r="E33" i="10" s="1"/>
  <c r="Q54" i="2"/>
  <c r="O32" i="10" s="1"/>
  <c r="P54" i="2"/>
  <c r="J32" i="10" s="1"/>
  <c r="O54" i="2"/>
  <c r="E32" i="10" s="1"/>
  <c r="Q53" i="2"/>
  <c r="O31" i="10" s="1"/>
  <c r="P53" i="2"/>
  <c r="J31" i="10" s="1"/>
  <c r="O53" i="2"/>
  <c r="E31" i="10" s="1"/>
  <c r="Q52" i="2"/>
  <c r="O30" i="10" s="1"/>
  <c r="P52" i="2"/>
  <c r="J30" i="10" s="1"/>
  <c r="O52" i="2"/>
  <c r="E30" i="10" s="1"/>
  <c r="Q51" i="2"/>
  <c r="O29" i="10" s="1"/>
  <c r="P51" i="2"/>
  <c r="J29" i="10" s="1"/>
  <c r="O51" i="2"/>
  <c r="E29" i="10" s="1"/>
  <c r="Q50" i="2"/>
  <c r="O28" i="10" s="1"/>
  <c r="P50" i="2"/>
  <c r="J28" i="10" s="1"/>
  <c r="O50" i="2"/>
  <c r="E28" i="10" s="1"/>
  <c r="Q49" i="2"/>
  <c r="O27" i="10" s="1"/>
  <c r="P49" i="2"/>
  <c r="J27" i="10" s="1"/>
  <c r="O49" i="2"/>
  <c r="E27" i="10" s="1"/>
  <c r="Q48" i="2"/>
  <c r="O26" i="10" s="1"/>
  <c r="P48" i="2"/>
  <c r="J26" i="10" s="1"/>
  <c r="O48" i="2"/>
  <c r="E26" i="10" s="1"/>
  <c r="Q47" i="2"/>
  <c r="O25" i="10" s="1"/>
  <c r="P47" i="2"/>
  <c r="J25" i="10" s="1"/>
  <c r="O47" i="2"/>
  <c r="E25" i="10" s="1"/>
  <c r="Q46" i="2"/>
  <c r="O24" i="10" s="1"/>
  <c r="P46" i="2"/>
  <c r="J24" i="10" s="1"/>
  <c r="O46" i="2"/>
  <c r="E24" i="10" s="1"/>
  <c r="Q45" i="2"/>
  <c r="O23" i="10" s="1"/>
  <c r="P45" i="2"/>
  <c r="J23" i="10" s="1"/>
  <c r="O45" i="2"/>
  <c r="E23" i="10" s="1"/>
  <c r="Q44" i="2"/>
  <c r="O22" i="10" s="1"/>
  <c r="P44" i="2"/>
  <c r="J22" i="10" s="1"/>
  <c r="O44" i="2"/>
  <c r="E22" i="10" s="1"/>
  <c r="Q43" i="2"/>
  <c r="O21" i="10" s="1"/>
  <c r="P43" i="2"/>
  <c r="J21" i="10" s="1"/>
  <c r="O43" i="2"/>
  <c r="E21" i="10" s="1"/>
  <c r="Q42" i="2"/>
  <c r="O20" i="10" s="1"/>
  <c r="P42" i="2"/>
  <c r="J20" i="10" s="1"/>
  <c r="O42" i="2"/>
  <c r="E20" i="10" s="1"/>
  <c r="Q41" i="2"/>
  <c r="O19" i="10" s="1"/>
  <c r="P41" i="2"/>
  <c r="J19" i="10" s="1"/>
  <c r="O41" i="2"/>
  <c r="E19" i="10" s="1"/>
  <c r="Q40" i="2"/>
  <c r="O18" i="10" s="1"/>
  <c r="P40" i="2"/>
  <c r="J18" i="10" s="1"/>
  <c r="O40" i="2"/>
  <c r="E18" i="10" s="1"/>
  <c r="Q39" i="2"/>
  <c r="O17" i="10" s="1"/>
  <c r="P39" i="2"/>
  <c r="J17" i="10" s="1"/>
  <c r="O39" i="2"/>
  <c r="E17" i="10" s="1"/>
  <c r="Q38" i="2"/>
  <c r="O16" i="10" s="1"/>
  <c r="P38" i="2"/>
  <c r="J16" i="10" s="1"/>
  <c r="O38" i="2"/>
  <c r="E16" i="10" s="1"/>
  <c r="Q37" i="2"/>
  <c r="O15" i="10" s="1"/>
  <c r="P37" i="2"/>
  <c r="J15" i="10" s="1"/>
  <c r="O37" i="2"/>
  <c r="E15" i="10" s="1"/>
  <c r="Q36" i="2"/>
  <c r="O14" i="10" s="1"/>
  <c r="P36" i="2"/>
  <c r="J14" i="10" s="1"/>
  <c r="O36" i="2"/>
  <c r="E14" i="10" s="1"/>
  <c r="Q35" i="2"/>
  <c r="O13" i="10" s="1"/>
  <c r="P35" i="2"/>
  <c r="J13" i="10" s="1"/>
  <c r="O35" i="2"/>
  <c r="E13" i="10" s="1"/>
  <c r="Q34" i="2"/>
  <c r="O12" i="10" s="1"/>
  <c r="P34" i="2"/>
  <c r="J12" i="10" s="1"/>
  <c r="O34" i="2"/>
  <c r="E12" i="10" s="1"/>
  <c r="Q33" i="2"/>
  <c r="O11" i="10" s="1"/>
  <c r="P33" i="2"/>
  <c r="J11" i="10" s="1"/>
  <c r="O33" i="2"/>
  <c r="E11" i="10" s="1"/>
  <c r="Q32" i="2"/>
  <c r="O10" i="10" s="1"/>
  <c r="P32" i="2"/>
  <c r="J10" i="10" s="1"/>
  <c r="O32" i="2"/>
  <c r="E10" i="10" s="1"/>
  <c r="Q31" i="2"/>
  <c r="O9" i="10" s="1"/>
  <c r="P31" i="2"/>
  <c r="J9" i="10" s="1"/>
  <c r="O31" i="2"/>
  <c r="E9" i="10" s="1"/>
  <c r="Q30" i="2"/>
  <c r="O8" i="10" s="1"/>
  <c r="P30" i="2"/>
  <c r="J8" i="10" s="1"/>
  <c r="O30" i="2"/>
  <c r="E8" i="10" s="1"/>
  <c r="Q29" i="2"/>
  <c r="O7" i="10" s="1"/>
  <c r="P29" i="2"/>
  <c r="J7" i="10" s="1"/>
  <c r="O29" i="2"/>
  <c r="E7" i="10" s="1"/>
  <c r="Q28" i="2"/>
  <c r="O6" i="10" s="1"/>
  <c r="P28" i="2"/>
  <c r="J6" i="10" s="1"/>
  <c r="O28" i="2"/>
  <c r="E6" i="10" s="1"/>
  <c r="O44" i="5"/>
  <c r="P44" i="5"/>
  <c r="I22" i="10" s="1"/>
  <c r="Q44" i="5"/>
  <c r="N22" i="10" s="1"/>
  <c r="O45" i="5"/>
  <c r="P45" i="5"/>
  <c r="I23" i="10" s="1"/>
  <c r="Q45" i="5"/>
  <c r="N23" i="10" s="1"/>
  <c r="O46" i="5"/>
  <c r="P46" i="5"/>
  <c r="I24" i="10" s="1"/>
  <c r="Q46" i="5"/>
  <c r="N24" i="10" s="1"/>
  <c r="O47" i="5"/>
  <c r="P47" i="5"/>
  <c r="I25" i="10" s="1"/>
  <c r="Q47" i="5"/>
  <c r="N25" i="10" s="1"/>
  <c r="O48" i="5"/>
  <c r="P48" i="5"/>
  <c r="I26" i="10" s="1"/>
  <c r="Q48" i="5"/>
  <c r="N26" i="10" s="1"/>
  <c r="O49" i="5"/>
  <c r="P49" i="5"/>
  <c r="I27" i="10" s="1"/>
  <c r="Q49" i="5"/>
  <c r="N27" i="10" s="1"/>
  <c r="O50" i="5"/>
  <c r="P50" i="5"/>
  <c r="I28" i="10" s="1"/>
  <c r="Q50" i="5"/>
  <c r="N28" i="10" s="1"/>
  <c r="O51" i="5"/>
  <c r="P51" i="5"/>
  <c r="I29" i="10" s="1"/>
  <c r="Q51" i="5"/>
  <c r="N29" i="10" s="1"/>
  <c r="O52" i="5"/>
  <c r="P52" i="5"/>
  <c r="I30" i="10" s="1"/>
  <c r="Q52" i="5"/>
  <c r="N30" i="10" s="1"/>
  <c r="O53" i="5"/>
  <c r="P53" i="5"/>
  <c r="I31" i="10" s="1"/>
  <c r="Q53" i="5"/>
  <c r="N31" i="10" s="1"/>
  <c r="O54" i="5"/>
  <c r="P54" i="5"/>
  <c r="I32" i="10" s="1"/>
  <c r="Q54" i="5"/>
  <c r="N32" i="10" s="1"/>
  <c r="O55" i="5"/>
  <c r="P55" i="5"/>
  <c r="I33" i="10" s="1"/>
  <c r="Q55" i="5"/>
  <c r="N33" i="10" s="1"/>
  <c r="O56" i="5"/>
  <c r="P56" i="5"/>
  <c r="I34" i="10" s="1"/>
  <c r="Q56" i="5"/>
  <c r="N34" i="10" s="1"/>
  <c r="O57" i="5"/>
  <c r="P57" i="5"/>
  <c r="I35" i="10" s="1"/>
  <c r="Q57" i="5"/>
  <c r="N35" i="10" s="1"/>
  <c r="O58" i="5"/>
  <c r="P58" i="5"/>
  <c r="I36" i="10" s="1"/>
  <c r="Q58" i="5"/>
  <c r="N36" i="10" s="1"/>
  <c r="O59" i="5"/>
  <c r="P59" i="5"/>
  <c r="I37" i="10" s="1"/>
  <c r="Q59" i="5"/>
  <c r="N37" i="10" s="1"/>
  <c r="O60" i="5"/>
  <c r="P60" i="5"/>
  <c r="I38" i="10" s="1"/>
  <c r="Q60" i="5"/>
  <c r="N38" i="10" s="1"/>
  <c r="O61" i="5"/>
  <c r="P61" i="5"/>
  <c r="I39" i="10" s="1"/>
  <c r="Q61" i="5"/>
  <c r="N39" i="10" s="1"/>
  <c r="O62" i="5"/>
  <c r="P62" i="5"/>
  <c r="I40" i="10" s="1"/>
  <c r="Q62" i="5"/>
  <c r="N40" i="10" s="1"/>
  <c r="O63" i="5"/>
  <c r="P63" i="5"/>
  <c r="I41" i="10" s="1"/>
  <c r="Q63" i="5"/>
  <c r="N41" i="10" s="1"/>
  <c r="O64" i="5"/>
  <c r="P64" i="5"/>
  <c r="I42" i="10" s="1"/>
  <c r="Q64" i="5"/>
  <c r="N42" i="10" s="1"/>
  <c r="O65" i="5"/>
  <c r="P65" i="5"/>
  <c r="I43" i="10" s="1"/>
  <c r="Q65" i="5"/>
  <c r="N43" i="10" s="1"/>
  <c r="O66" i="5"/>
  <c r="P66" i="5"/>
  <c r="I44" i="10" s="1"/>
  <c r="Q66" i="5"/>
  <c r="N44" i="10" s="1"/>
  <c r="O67" i="5"/>
  <c r="P67" i="5"/>
  <c r="I45" i="10" s="1"/>
  <c r="Q67" i="5"/>
  <c r="N45" i="10" s="1"/>
  <c r="O68" i="5"/>
  <c r="P68" i="5"/>
  <c r="I46" i="10" s="1"/>
  <c r="Q68" i="5"/>
  <c r="N46" i="10" s="1"/>
  <c r="O69" i="5"/>
  <c r="P69" i="5"/>
  <c r="I47" i="10" s="1"/>
  <c r="Q69" i="5"/>
  <c r="N47" i="10" s="1"/>
  <c r="O70" i="5"/>
  <c r="P70" i="5"/>
  <c r="I48" i="10" s="1"/>
  <c r="Q70" i="5"/>
  <c r="N48" i="10" s="1"/>
  <c r="O29" i="5"/>
  <c r="P29" i="5"/>
  <c r="I7" i="10" s="1"/>
  <c r="Q29" i="5"/>
  <c r="N7" i="10" s="1"/>
  <c r="O30" i="5"/>
  <c r="P30" i="5"/>
  <c r="I8" i="10" s="1"/>
  <c r="Q30" i="5"/>
  <c r="N8" i="10" s="1"/>
  <c r="O31" i="5"/>
  <c r="P31" i="5"/>
  <c r="I9" i="10" s="1"/>
  <c r="Q31" i="5"/>
  <c r="N9" i="10" s="1"/>
  <c r="O32" i="5"/>
  <c r="P32" i="5"/>
  <c r="I10" i="10" s="1"/>
  <c r="Q32" i="5"/>
  <c r="N10" i="10" s="1"/>
  <c r="O33" i="5"/>
  <c r="P33" i="5"/>
  <c r="I11" i="10" s="1"/>
  <c r="Q33" i="5"/>
  <c r="N11" i="10" s="1"/>
  <c r="O34" i="5"/>
  <c r="P34" i="5"/>
  <c r="I12" i="10" s="1"/>
  <c r="Q34" i="5"/>
  <c r="N12" i="10" s="1"/>
  <c r="O35" i="5"/>
  <c r="P35" i="5"/>
  <c r="I13" i="10" s="1"/>
  <c r="Q35" i="5"/>
  <c r="N13" i="10" s="1"/>
  <c r="O36" i="5"/>
  <c r="P36" i="5"/>
  <c r="I14" i="10" s="1"/>
  <c r="Q36" i="5"/>
  <c r="N14" i="10" s="1"/>
  <c r="O37" i="5"/>
  <c r="P37" i="5"/>
  <c r="I15" i="10" s="1"/>
  <c r="Q37" i="5"/>
  <c r="N15" i="10" s="1"/>
  <c r="O38" i="5"/>
  <c r="P38" i="5"/>
  <c r="I16" i="10" s="1"/>
  <c r="Q38" i="5"/>
  <c r="N16" i="10" s="1"/>
  <c r="O39" i="5"/>
  <c r="P39" i="5"/>
  <c r="I17" i="10" s="1"/>
  <c r="Q39" i="5"/>
  <c r="N17" i="10" s="1"/>
  <c r="O40" i="5"/>
  <c r="P40" i="5"/>
  <c r="I18" i="10" s="1"/>
  <c r="Q40" i="5"/>
  <c r="N18" i="10" s="1"/>
  <c r="O41" i="5"/>
  <c r="P41" i="5"/>
  <c r="I19" i="10" s="1"/>
  <c r="Q41" i="5"/>
  <c r="N19" i="10" s="1"/>
  <c r="O42" i="5"/>
  <c r="P42" i="5"/>
  <c r="I20" i="10" s="1"/>
  <c r="Q42" i="5"/>
  <c r="N20" i="10" s="1"/>
  <c r="O43" i="5"/>
  <c r="P43" i="5"/>
  <c r="I21" i="10" s="1"/>
  <c r="Q43" i="5"/>
  <c r="N21" i="10" s="1"/>
  <c r="Q28" i="5"/>
  <c r="N6" i="10" s="1"/>
  <c r="P28" i="5"/>
  <c r="I6" i="10" s="1"/>
  <c r="O28" i="5"/>
  <c r="O256" i="12" l="1"/>
  <c r="L256" i="12"/>
  <c r="N256" i="12"/>
  <c r="K256" i="12"/>
  <c r="Q256" i="12"/>
  <c r="M256" i="12"/>
  <c r="K226" i="12"/>
  <c r="L226" i="12"/>
  <c r="O226" i="12"/>
  <c r="M226" i="12"/>
  <c r="Q226" i="12"/>
  <c r="N226" i="12"/>
  <c r="L259" i="12"/>
  <c r="N259" i="12"/>
  <c r="O259" i="12"/>
  <c r="K259" i="12"/>
  <c r="Q259" i="12"/>
  <c r="M259" i="12"/>
  <c r="M281" i="12"/>
  <c r="K281" i="12"/>
  <c r="L281" i="12"/>
  <c r="Q281" i="12"/>
  <c r="N281" i="12"/>
  <c r="O281" i="12"/>
  <c r="M266" i="12"/>
  <c r="Q266" i="12"/>
  <c r="N266" i="12"/>
  <c r="L266" i="12"/>
  <c r="O266" i="12"/>
  <c r="K266" i="12"/>
  <c r="N265" i="12"/>
  <c r="K265" i="12"/>
  <c r="Q265" i="12"/>
  <c r="O265" i="12"/>
  <c r="L265" i="12"/>
  <c r="M265" i="12"/>
  <c r="K247" i="12"/>
  <c r="N247" i="12"/>
  <c r="L247" i="12"/>
  <c r="Q247" i="12"/>
  <c r="O247" i="12"/>
  <c r="M247" i="12"/>
  <c r="O261" i="12"/>
  <c r="L261" i="12"/>
  <c r="K261" i="12"/>
  <c r="Q261" i="12"/>
  <c r="M261" i="12"/>
  <c r="N261" i="12"/>
  <c r="L239" i="12"/>
  <c r="Q239" i="12"/>
  <c r="O239" i="12"/>
  <c r="K239" i="12"/>
  <c r="M239" i="12"/>
  <c r="N239" i="12"/>
  <c r="K231" i="12"/>
  <c r="L231" i="12"/>
  <c r="O231" i="12"/>
  <c r="N231" i="12"/>
  <c r="M231" i="12"/>
  <c r="Q231" i="12"/>
  <c r="O260" i="12"/>
  <c r="Q260" i="12"/>
  <c r="K260" i="12"/>
  <c r="L260" i="12"/>
  <c r="M260" i="12"/>
  <c r="N260" i="12"/>
  <c r="O267" i="12"/>
  <c r="L267" i="12"/>
  <c r="M267" i="12"/>
  <c r="Q267" i="12"/>
  <c r="K267" i="12"/>
  <c r="N267" i="12"/>
  <c r="N227" i="12"/>
  <c r="M227" i="12"/>
  <c r="Q227" i="12"/>
  <c r="L227" i="12"/>
  <c r="K227" i="12"/>
  <c r="O227" i="12"/>
  <c r="Q255" i="12"/>
  <c r="N255" i="12"/>
  <c r="L255" i="12"/>
  <c r="O255" i="12"/>
  <c r="M255" i="12"/>
  <c r="K255" i="12"/>
  <c r="O228" i="12"/>
  <c r="Q228" i="12"/>
  <c r="M228" i="12"/>
  <c r="N228" i="12"/>
  <c r="K228" i="12"/>
  <c r="L228" i="12"/>
  <c r="O249" i="12"/>
  <c r="Q249" i="12"/>
  <c r="K249" i="12"/>
  <c r="N249" i="12"/>
  <c r="L249" i="12"/>
  <c r="M249" i="12"/>
  <c r="M237" i="12"/>
  <c r="K237" i="12"/>
  <c r="O237" i="12"/>
  <c r="L237" i="12"/>
  <c r="Q237" i="12"/>
  <c r="N237" i="12"/>
  <c r="Q273" i="12"/>
  <c r="L273" i="12"/>
  <c r="M273" i="12"/>
  <c r="O273" i="12"/>
  <c r="N273" i="12"/>
  <c r="K273" i="12"/>
  <c r="L274" i="12"/>
  <c r="N274" i="12"/>
  <c r="O274" i="12"/>
  <c r="M274" i="12"/>
  <c r="K274" i="12"/>
  <c r="Q274" i="12"/>
  <c r="O276" i="12"/>
  <c r="L276" i="12"/>
  <c r="N276" i="12"/>
  <c r="K276" i="12"/>
  <c r="M276" i="12"/>
  <c r="Q276" i="12"/>
  <c r="O251" i="12"/>
  <c r="L251" i="12"/>
  <c r="M251" i="12"/>
  <c r="Q251" i="12"/>
  <c r="K251" i="12"/>
  <c r="N251" i="12"/>
  <c r="M245" i="12"/>
  <c r="Q245" i="12"/>
  <c r="L245" i="12"/>
  <c r="O245" i="12"/>
  <c r="K245" i="12"/>
  <c r="N245" i="12"/>
  <c r="L285" i="12"/>
  <c r="M285" i="12"/>
  <c r="Q285" i="12"/>
  <c r="K285" i="12"/>
  <c r="O285" i="12"/>
  <c r="N285" i="12"/>
  <c r="O280" i="12"/>
  <c r="Q280" i="12"/>
  <c r="K280" i="12"/>
  <c r="L280" i="12"/>
  <c r="N280" i="12"/>
  <c r="M280" i="12"/>
  <c r="Q229" i="12"/>
  <c r="N229" i="12"/>
  <c r="O229" i="12"/>
  <c r="K229" i="12"/>
  <c r="M229" i="12"/>
  <c r="L229" i="12"/>
  <c r="K262" i="12"/>
  <c r="O262" i="12"/>
  <c r="Q262" i="12"/>
  <c r="M262" i="12"/>
  <c r="N262" i="12"/>
  <c r="L262" i="12"/>
  <c r="N272" i="12"/>
  <c r="L272" i="12"/>
  <c r="K272" i="12"/>
  <c r="O272" i="12"/>
  <c r="Q272" i="12"/>
  <c r="M272" i="12"/>
  <c r="O233" i="12"/>
  <c r="K233" i="12"/>
  <c r="Q233" i="12"/>
  <c r="N233" i="12"/>
  <c r="L233" i="12"/>
  <c r="M233" i="12"/>
  <c r="M270" i="12"/>
  <c r="Q270" i="12"/>
  <c r="O270" i="12"/>
  <c r="L270" i="12"/>
  <c r="K270" i="12"/>
  <c r="N270" i="12"/>
  <c r="Q252" i="12"/>
  <c r="O252" i="12"/>
  <c r="K252" i="12"/>
  <c r="N252" i="12"/>
  <c r="L252" i="12"/>
  <c r="M252" i="12"/>
  <c r="Q254" i="12"/>
  <c r="M254" i="12"/>
  <c r="O254" i="12"/>
  <c r="K254" i="12"/>
  <c r="N254" i="12"/>
  <c r="L254" i="12"/>
  <c r="K282" i="12"/>
  <c r="N282" i="12"/>
  <c r="Q282" i="12"/>
  <c r="M282" i="12"/>
  <c r="L282" i="12"/>
  <c r="O282" i="12"/>
  <c r="L264" i="12"/>
  <c r="K264" i="12"/>
  <c r="Q264" i="12"/>
  <c r="M264" i="12"/>
  <c r="O264" i="12"/>
  <c r="N264" i="12"/>
  <c r="M235" i="12"/>
  <c r="N235" i="12"/>
  <c r="O235" i="12"/>
  <c r="Q235" i="12"/>
  <c r="L235" i="12"/>
  <c r="K235" i="12"/>
  <c r="L236" i="12"/>
  <c r="Q236" i="12"/>
  <c r="M236" i="12"/>
  <c r="N236" i="12"/>
  <c r="O236" i="12"/>
  <c r="K236" i="12"/>
  <c r="Q224" i="12"/>
  <c r="M224" i="12"/>
  <c r="K224" i="12"/>
  <c r="L224" i="12"/>
  <c r="O224" i="12"/>
  <c r="N224" i="12"/>
  <c r="L258" i="12"/>
  <c r="K258" i="12"/>
  <c r="N258" i="12"/>
  <c r="Q258" i="12"/>
  <c r="M258" i="12"/>
  <c r="O258" i="12"/>
  <c r="K286" i="12"/>
  <c r="Q286" i="12"/>
  <c r="M286" i="12"/>
  <c r="O286" i="12"/>
  <c r="L286" i="12"/>
  <c r="N286" i="12"/>
  <c r="N279" i="12"/>
  <c r="M279" i="12"/>
  <c r="Q279" i="12"/>
  <c r="O279" i="12"/>
  <c r="L279" i="12"/>
  <c r="K279" i="12"/>
  <c r="Q234" i="12"/>
  <c r="K234" i="12"/>
  <c r="O234" i="12"/>
  <c r="M234" i="12"/>
  <c r="L234" i="12"/>
  <c r="N234" i="12"/>
  <c r="M269" i="12"/>
  <c r="N269" i="12"/>
  <c r="K269" i="12"/>
  <c r="O269" i="12"/>
  <c r="L269" i="12"/>
  <c r="Q269" i="12"/>
  <c r="L268" i="12"/>
  <c r="Q268" i="12"/>
  <c r="O268" i="12"/>
  <c r="M268" i="12"/>
  <c r="K268" i="12"/>
  <c r="N268" i="12"/>
  <c r="M250" i="12"/>
  <c r="L250" i="12"/>
  <c r="N250" i="12"/>
  <c r="K250" i="12"/>
  <c r="Q250" i="12"/>
  <c r="O250" i="12"/>
  <c r="Q257" i="12"/>
  <c r="K257" i="12"/>
  <c r="N257" i="12"/>
  <c r="M257" i="12"/>
  <c r="L257" i="12"/>
  <c r="O257" i="12"/>
  <c r="M283" i="12"/>
  <c r="Q283" i="12"/>
  <c r="O283" i="12"/>
  <c r="K283" i="12"/>
  <c r="N283" i="12"/>
  <c r="L283" i="12"/>
  <c r="Q284" i="12"/>
  <c r="N284" i="12"/>
  <c r="L284" i="12"/>
  <c r="K284" i="12"/>
  <c r="O284" i="12"/>
  <c r="M284" i="12"/>
  <c r="M232" i="12"/>
  <c r="N232" i="12"/>
  <c r="O232" i="12"/>
  <c r="L232" i="12"/>
  <c r="K232" i="12"/>
  <c r="Q232" i="12"/>
  <c r="O277" i="12"/>
  <c r="N277" i="12"/>
  <c r="L277" i="12"/>
  <c r="M277" i="12"/>
  <c r="K277" i="12"/>
  <c r="Q277" i="12"/>
  <c r="N230" i="12"/>
  <c r="O230" i="12"/>
  <c r="Q230" i="12"/>
  <c r="M230" i="12"/>
  <c r="L230" i="12"/>
  <c r="K230" i="12"/>
  <c r="K244" i="12"/>
  <c r="L244" i="12"/>
  <c r="M244" i="12"/>
  <c r="Q244" i="12"/>
  <c r="N244" i="12"/>
  <c r="O244" i="12"/>
  <c r="N219" i="12"/>
  <c r="L219" i="12"/>
  <c r="O219" i="12"/>
  <c r="K219" i="12"/>
  <c r="Q219" i="12"/>
  <c r="M219" i="12"/>
  <c r="K263" i="12"/>
  <c r="N263" i="12"/>
  <c r="L263" i="12"/>
  <c r="O263" i="12"/>
  <c r="M263" i="12"/>
  <c r="Q263" i="12"/>
  <c r="O275" i="12"/>
  <c r="L275" i="12"/>
  <c r="M275" i="12"/>
  <c r="Q275" i="12"/>
  <c r="N275" i="12"/>
  <c r="K275" i="12"/>
  <c r="N278" i="12"/>
  <c r="Q278" i="12"/>
  <c r="K278" i="12"/>
  <c r="M278" i="12"/>
  <c r="O278" i="12"/>
  <c r="L278" i="12"/>
  <c r="M218" i="12"/>
  <c r="O218" i="12"/>
  <c r="K218" i="12"/>
  <c r="N218" i="12"/>
  <c r="Q218" i="12"/>
  <c r="L218" i="12"/>
  <c r="N271" i="12"/>
  <c r="L271" i="12"/>
  <c r="K271" i="12"/>
  <c r="M271" i="12"/>
  <c r="Q271" i="12"/>
  <c r="O271" i="12"/>
  <c r="O248" i="12"/>
  <c r="L248" i="12"/>
  <c r="M248" i="12"/>
  <c r="K248" i="12"/>
  <c r="Q248" i="12"/>
  <c r="N248" i="12"/>
  <c r="M253" i="12"/>
  <c r="N253" i="12"/>
  <c r="O253" i="12"/>
  <c r="K253" i="12"/>
  <c r="Q253" i="12"/>
  <c r="L253" i="12"/>
  <c r="N238" i="12"/>
  <c r="M238" i="12"/>
  <c r="O238" i="12"/>
  <c r="L238" i="12"/>
  <c r="K238" i="12"/>
  <c r="Q238" i="12"/>
  <c r="W49" i="10"/>
  <c r="D14" i="10"/>
  <c r="S14" i="10" s="1"/>
  <c r="R36" i="5"/>
  <c r="D48" i="10"/>
  <c r="H96" i="10" s="1"/>
  <c r="R70" i="5"/>
  <c r="D40" i="10"/>
  <c r="S40" i="10" s="1"/>
  <c r="R62" i="5"/>
  <c r="D32" i="10"/>
  <c r="S32" i="10" s="1"/>
  <c r="R54" i="5"/>
  <c r="D15" i="10"/>
  <c r="S15" i="10" s="1"/>
  <c r="R37" i="5"/>
  <c r="D7" i="10"/>
  <c r="S7" i="10" s="1"/>
  <c r="R29" i="5"/>
  <c r="D41" i="10"/>
  <c r="D89" i="10" s="1"/>
  <c r="R63" i="5"/>
  <c r="D33" i="10"/>
  <c r="S33" i="10" s="1"/>
  <c r="R55" i="5"/>
  <c r="D29" i="10"/>
  <c r="S29" i="10" s="1"/>
  <c r="R51" i="5"/>
  <c r="D6" i="10"/>
  <c r="F54" i="10" s="1"/>
  <c r="R28" i="5"/>
  <c r="D20" i="10"/>
  <c r="S20" i="10" s="1"/>
  <c r="R42" i="5"/>
  <c r="D8" i="10"/>
  <c r="H56" i="10" s="1"/>
  <c r="R30" i="5"/>
  <c r="D42" i="10"/>
  <c r="S42" i="10" s="1"/>
  <c r="R64" i="5"/>
  <c r="D34" i="10"/>
  <c r="G82" i="10" s="1"/>
  <c r="R56" i="5"/>
  <c r="D30" i="10"/>
  <c r="S30" i="10" s="1"/>
  <c r="R52" i="5"/>
  <c r="D26" i="10"/>
  <c r="S26" i="10" s="1"/>
  <c r="R48" i="5"/>
  <c r="D22" i="10"/>
  <c r="E70" i="10" s="1"/>
  <c r="R44" i="5"/>
  <c r="D18" i="10"/>
  <c r="F66" i="10" s="1"/>
  <c r="R40" i="5"/>
  <c r="D10" i="10"/>
  <c r="S10" i="10" s="1"/>
  <c r="R32" i="5"/>
  <c r="D44" i="10"/>
  <c r="S44" i="10" s="1"/>
  <c r="R66" i="5"/>
  <c r="D36" i="10"/>
  <c r="H84" i="10" s="1"/>
  <c r="R58" i="5"/>
  <c r="D28" i="10"/>
  <c r="E76" i="10" s="1"/>
  <c r="R50" i="5"/>
  <c r="D24" i="10"/>
  <c r="H72" i="10" s="1"/>
  <c r="R46" i="5"/>
  <c r="D19" i="10"/>
  <c r="G67" i="10" s="1"/>
  <c r="R41" i="5"/>
  <c r="D11" i="10"/>
  <c r="S11" i="10" s="1"/>
  <c r="R33" i="5"/>
  <c r="D45" i="10"/>
  <c r="D93" i="10" s="1"/>
  <c r="R67" i="5"/>
  <c r="D37" i="10"/>
  <c r="H85" i="10" s="1"/>
  <c r="R59" i="5"/>
  <c r="D25" i="10"/>
  <c r="D73" i="10" s="1"/>
  <c r="R47" i="5"/>
  <c r="D16" i="10"/>
  <c r="D64" i="10" s="1"/>
  <c r="R38" i="5"/>
  <c r="D12" i="10"/>
  <c r="F60" i="10" s="1"/>
  <c r="R34" i="5"/>
  <c r="D46" i="10"/>
  <c r="S46" i="10" s="1"/>
  <c r="R68" i="5"/>
  <c r="D38" i="10"/>
  <c r="H86" i="10" s="1"/>
  <c r="R60" i="5"/>
  <c r="D21" i="10"/>
  <c r="E69" i="10" s="1"/>
  <c r="R43" i="5"/>
  <c r="D17" i="10"/>
  <c r="S17" i="10" s="1"/>
  <c r="R39" i="5"/>
  <c r="D13" i="10"/>
  <c r="S13" i="10" s="1"/>
  <c r="R35" i="5"/>
  <c r="D9" i="10"/>
  <c r="H57" i="10" s="1"/>
  <c r="R31" i="5"/>
  <c r="D47" i="10"/>
  <c r="S47" i="10" s="1"/>
  <c r="R69" i="5"/>
  <c r="D43" i="10"/>
  <c r="S43" i="10" s="1"/>
  <c r="R65" i="5"/>
  <c r="D39" i="10"/>
  <c r="F87" i="10" s="1"/>
  <c r="R61" i="5"/>
  <c r="D35" i="10"/>
  <c r="D83" i="10" s="1"/>
  <c r="R57" i="5"/>
  <c r="D31" i="10"/>
  <c r="S31" i="10" s="1"/>
  <c r="R53" i="5"/>
  <c r="D27" i="10"/>
  <c r="S27" i="10" s="1"/>
  <c r="R49" i="5"/>
  <c r="D23" i="10"/>
  <c r="S23" i="10" s="1"/>
  <c r="R45" i="5"/>
  <c r="S18" i="10"/>
  <c r="N49" i="10"/>
  <c r="S22" i="10"/>
  <c r="I49" i="10"/>
  <c r="L49" i="10"/>
  <c r="V9" i="10"/>
  <c r="V13" i="10"/>
  <c r="V17" i="10"/>
  <c r="V21" i="10"/>
  <c r="V25" i="10"/>
  <c r="V29" i="10"/>
  <c r="V33" i="10"/>
  <c r="V37" i="10"/>
  <c r="V41" i="10"/>
  <c r="V45" i="10"/>
  <c r="V7" i="10"/>
  <c r="V11" i="10"/>
  <c r="V15" i="10"/>
  <c r="V19" i="10"/>
  <c r="V23" i="10"/>
  <c r="V27" i="10"/>
  <c r="V31" i="10"/>
  <c r="V35" i="10"/>
  <c r="V39" i="10"/>
  <c r="V43" i="10"/>
  <c r="V47" i="10"/>
  <c r="V6" i="10"/>
  <c r="G49" i="10"/>
  <c r="V10" i="10"/>
  <c r="V14" i="10"/>
  <c r="V18" i="10"/>
  <c r="V22" i="10"/>
  <c r="V26" i="10"/>
  <c r="V30" i="10"/>
  <c r="V34" i="10"/>
  <c r="V38" i="10"/>
  <c r="V42" i="10"/>
  <c r="V46" i="10"/>
  <c r="Q49" i="10"/>
  <c r="V8" i="10"/>
  <c r="V12" i="10"/>
  <c r="V16" i="10"/>
  <c r="V20" i="10"/>
  <c r="V24" i="10"/>
  <c r="V28" i="10"/>
  <c r="V32" i="10"/>
  <c r="V36" i="10"/>
  <c r="V40" i="10"/>
  <c r="V44" i="10"/>
  <c r="V48" i="10"/>
  <c r="O55" i="10"/>
  <c r="Q55" i="10"/>
  <c r="P55" i="10"/>
  <c r="R55" i="10"/>
  <c r="N55" i="10"/>
  <c r="AC7" i="10"/>
  <c r="AG7" i="10"/>
  <c r="AE7" i="10"/>
  <c r="AD7" i="10"/>
  <c r="AF7" i="10"/>
  <c r="J58" i="10"/>
  <c r="I58" i="10"/>
  <c r="M58" i="10"/>
  <c r="K58" i="10"/>
  <c r="L58" i="10"/>
  <c r="T13" i="10"/>
  <c r="O63" i="10"/>
  <c r="N63" i="10"/>
  <c r="R63" i="10"/>
  <c r="Q63" i="10"/>
  <c r="P63" i="10"/>
  <c r="AC15" i="10"/>
  <c r="AF15" i="10"/>
  <c r="AG15" i="10"/>
  <c r="AE15" i="10"/>
  <c r="AD15" i="10"/>
  <c r="J66" i="10"/>
  <c r="L66" i="10"/>
  <c r="I66" i="10"/>
  <c r="M66" i="10"/>
  <c r="K66" i="10"/>
  <c r="T21" i="10"/>
  <c r="O71" i="10"/>
  <c r="Q71" i="10"/>
  <c r="N71" i="10"/>
  <c r="R71" i="10"/>
  <c r="P71" i="10"/>
  <c r="AG23" i="10"/>
  <c r="AD23" i="10"/>
  <c r="AC23" i="10"/>
  <c r="AE23" i="10"/>
  <c r="AF23" i="10"/>
  <c r="J74" i="10"/>
  <c r="I74" i="10"/>
  <c r="K74" i="10"/>
  <c r="M74" i="10"/>
  <c r="L74" i="10"/>
  <c r="T29" i="10"/>
  <c r="P79" i="10"/>
  <c r="O79" i="10"/>
  <c r="N79" i="10"/>
  <c r="Q79" i="10"/>
  <c r="R79" i="10"/>
  <c r="AD31" i="10"/>
  <c r="AE31" i="10"/>
  <c r="AF31" i="10"/>
  <c r="AC31" i="10"/>
  <c r="AG31" i="10"/>
  <c r="K82" i="10"/>
  <c r="M82" i="10"/>
  <c r="L82" i="10"/>
  <c r="I82" i="10"/>
  <c r="J82" i="10"/>
  <c r="T37" i="10"/>
  <c r="P87" i="10"/>
  <c r="R87" i="10"/>
  <c r="O87" i="10"/>
  <c r="Q87" i="10"/>
  <c r="N87" i="10"/>
  <c r="AD39" i="10"/>
  <c r="AE39" i="10"/>
  <c r="AC39" i="10"/>
  <c r="AG39" i="10"/>
  <c r="AF39" i="10"/>
  <c r="K90" i="10"/>
  <c r="J90" i="10"/>
  <c r="M90" i="10"/>
  <c r="L90" i="10"/>
  <c r="I90" i="10"/>
  <c r="P91" i="10"/>
  <c r="Q91" i="10"/>
  <c r="O91" i="10"/>
  <c r="R91" i="10"/>
  <c r="N91" i="10"/>
  <c r="AE43" i="10"/>
  <c r="AC43" i="10"/>
  <c r="AD43" i="10"/>
  <c r="AF43" i="10"/>
  <c r="AG43" i="10"/>
  <c r="K94" i="10"/>
  <c r="I94" i="10"/>
  <c r="J94" i="10"/>
  <c r="M94" i="10"/>
  <c r="L94" i="10"/>
  <c r="T8" i="10"/>
  <c r="R58" i="10"/>
  <c r="N58" i="10"/>
  <c r="O58" i="10"/>
  <c r="Q58" i="10"/>
  <c r="P58" i="10"/>
  <c r="AF10" i="10"/>
  <c r="AE10" i="10"/>
  <c r="AC10" i="10"/>
  <c r="AD10" i="10"/>
  <c r="AG10" i="10"/>
  <c r="M61" i="10"/>
  <c r="I61" i="10"/>
  <c r="L61" i="10"/>
  <c r="K61" i="10"/>
  <c r="J61" i="10"/>
  <c r="T16" i="10"/>
  <c r="R66" i="10"/>
  <c r="N66" i="10"/>
  <c r="Q66" i="10"/>
  <c r="P66" i="10"/>
  <c r="O66" i="10"/>
  <c r="AF18" i="10"/>
  <c r="AG18" i="10"/>
  <c r="AC18" i="10"/>
  <c r="AE18" i="10"/>
  <c r="AD18" i="10"/>
  <c r="M69" i="10"/>
  <c r="I69" i="10"/>
  <c r="J69" i="10"/>
  <c r="L69" i="10"/>
  <c r="K69" i="10"/>
  <c r="T24" i="10"/>
  <c r="R74" i="10"/>
  <c r="N74" i="10"/>
  <c r="O74" i="10"/>
  <c r="Q74" i="10"/>
  <c r="P74" i="10"/>
  <c r="AC26" i="10"/>
  <c r="AF26" i="10"/>
  <c r="AE26" i="10"/>
  <c r="AD26" i="10"/>
  <c r="AG26" i="10"/>
  <c r="J77" i="10"/>
  <c r="M77" i="10"/>
  <c r="I77" i="10"/>
  <c r="L77" i="10"/>
  <c r="K77" i="10"/>
  <c r="T32" i="10"/>
  <c r="O82" i="10"/>
  <c r="R82" i="10"/>
  <c r="Q82" i="10"/>
  <c r="P82" i="10"/>
  <c r="N82" i="10"/>
  <c r="AF34" i="10"/>
  <c r="AG34" i="10"/>
  <c r="AD34" i="10"/>
  <c r="AC34" i="10"/>
  <c r="AE34" i="10"/>
  <c r="J85" i="10"/>
  <c r="K85" i="10"/>
  <c r="I85" i="10"/>
  <c r="L85" i="10"/>
  <c r="M85" i="10"/>
  <c r="T40" i="10"/>
  <c r="O90" i="10"/>
  <c r="P90" i="10"/>
  <c r="N90" i="10"/>
  <c r="R90" i="10"/>
  <c r="Q90" i="10"/>
  <c r="AC42" i="10"/>
  <c r="AE42" i="10"/>
  <c r="AF42" i="10"/>
  <c r="AD42" i="10"/>
  <c r="AG42" i="10"/>
  <c r="J93" i="10"/>
  <c r="M93" i="10"/>
  <c r="K93" i="10"/>
  <c r="L93" i="10"/>
  <c r="I93" i="10"/>
  <c r="T48" i="10"/>
  <c r="T7" i="10"/>
  <c r="Q57" i="10"/>
  <c r="N57" i="10"/>
  <c r="O57" i="10"/>
  <c r="P57" i="10"/>
  <c r="R57" i="10"/>
  <c r="AF9" i="10"/>
  <c r="AD9" i="10"/>
  <c r="AE9" i="10"/>
  <c r="AC9" i="10"/>
  <c r="AG9" i="10"/>
  <c r="L60" i="10"/>
  <c r="K60" i="10"/>
  <c r="M60" i="10"/>
  <c r="I60" i="10"/>
  <c r="J60" i="10"/>
  <c r="T15" i="10"/>
  <c r="Q65" i="10"/>
  <c r="P65" i="10"/>
  <c r="R65" i="10"/>
  <c r="O65" i="10"/>
  <c r="N65" i="10"/>
  <c r="AE17" i="10"/>
  <c r="AC17" i="10"/>
  <c r="AF17" i="10"/>
  <c r="AG17" i="10"/>
  <c r="AD17" i="10"/>
  <c r="T19" i="10"/>
  <c r="Q69" i="10"/>
  <c r="O69" i="10"/>
  <c r="N69" i="10"/>
  <c r="P69" i="10"/>
  <c r="R69" i="10"/>
  <c r="AF21" i="10"/>
  <c r="AC21" i="10"/>
  <c r="AE21" i="10"/>
  <c r="AD21" i="10"/>
  <c r="AG21" i="10"/>
  <c r="T23" i="10"/>
  <c r="L72" i="10"/>
  <c r="M72" i="10"/>
  <c r="K72" i="10"/>
  <c r="I72" i="10"/>
  <c r="J72" i="10"/>
  <c r="Q73" i="10"/>
  <c r="N73" i="10"/>
  <c r="R73" i="10"/>
  <c r="P73" i="10"/>
  <c r="O73" i="10"/>
  <c r="AC25" i="10"/>
  <c r="AG25" i="10"/>
  <c r="AD25" i="10"/>
  <c r="AF25" i="10"/>
  <c r="AE25" i="10"/>
  <c r="T27" i="10"/>
  <c r="M76" i="10"/>
  <c r="I76" i="10"/>
  <c r="L76" i="10"/>
  <c r="J76" i="10"/>
  <c r="K76" i="10"/>
  <c r="R77" i="10"/>
  <c r="N77" i="10"/>
  <c r="P77" i="10"/>
  <c r="Q77" i="10"/>
  <c r="O77" i="10"/>
  <c r="AC29" i="10"/>
  <c r="AF29" i="10"/>
  <c r="AD29" i="10"/>
  <c r="AE29" i="10"/>
  <c r="AG29" i="10"/>
  <c r="T31" i="10"/>
  <c r="M80" i="10"/>
  <c r="I80" i="10"/>
  <c r="K80" i="10"/>
  <c r="J80" i="10"/>
  <c r="L80" i="10"/>
  <c r="R81" i="10"/>
  <c r="N81" i="10"/>
  <c r="Q81" i="10"/>
  <c r="O81" i="10"/>
  <c r="P81" i="10"/>
  <c r="AE33" i="10"/>
  <c r="AG33" i="10"/>
  <c r="AF33" i="10"/>
  <c r="AC33" i="10"/>
  <c r="AD33" i="10"/>
  <c r="T35" i="10"/>
  <c r="M84" i="10"/>
  <c r="I84" i="10"/>
  <c r="J84" i="10"/>
  <c r="K84" i="10"/>
  <c r="L84" i="10"/>
  <c r="R85" i="10"/>
  <c r="N85" i="10"/>
  <c r="P85" i="10"/>
  <c r="Q85" i="10"/>
  <c r="O85" i="10"/>
  <c r="AF37" i="10"/>
  <c r="AG37" i="10"/>
  <c r="AE37" i="10"/>
  <c r="AC37" i="10"/>
  <c r="AD37" i="10"/>
  <c r="T39" i="10"/>
  <c r="M88" i="10"/>
  <c r="I88" i="10"/>
  <c r="L88" i="10"/>
  <c r="K88" i="10"/>
  <c r="J88" i="10"/>
  <c r="R89" i="10"/>
  <c r="N89" i="10"/>
  <c r="O89" i="10"/>
  <c r="Q89" i="10"/>
  <c r="P89" i="10"/>
  <c r="AG41" i="10"/>
  <c r="AF41" i="10"/>
  <c r="AD41" i="10"/>
  <c r="AE41" i="10"/>
  <c r="AC41" i="10"/>
  <c r="T43" i="10"/>
  <c r="M92" i="10"/>
  <c r="I92" i="10"/>
  <c r="L92" i="10"/>
  <c r="K92" i="10"/>
  <c r="J92" i="10"/>
  <c r="R93" i="10"/>
  <c r="N93" i="10"/>
  <c r="Q93" i="10"/>
  <c r="O93" i="10"/>
  <c r="P93" i="10"/>
  <c r="AC45" i="10"/>
  <c r="AD45" i="10"/>
  <c r="AE45" i="10"/>
  <c r="AG45" i="10"/>
  <c r="AF45" i="10"/>
  <c r="T47" i="10"/>
  <c r="M96" i="10"/>
  <c r="I96" i="10"/>
  <c r="K96" i="10"/>
  <c r="J96" i="10"/>
  <c r="L96" i="10"/>
  <c r="J49" i="10"/>
  <c r="L54" i="10"/>
  <c r="I54" i="10"/>
  <c r="M54" i="10"/>
  <c r="K54" i="10"/>
  <c r="J54" i="10"/>
  <c r="T9" i="10"/>
  <c r="T11" i="10"/>
  <c r="O59" i="10"/>
  <c r="P59" i="10"/>
  <c r="N59" i="10"/>
  <c r="R59" i="10"/>
  <c r="Q59" i="10"/>
  <c r="AC11" i="10"/>
  <c r="AD11" i="10"/>
  <c r="AG11" i="10"/>
  <c r="AE11" i="10"/>
  <c r="AF11" i="10"/>
  <c r="J62" i="10"/>
  <c r="M62" i="10"/>
  <c r="L62" i="10"/>
  <c r="K62" i="10"/>
  <c r="I62" i="10"/>
  <c r="T17" i="10"/>
  <c r="O67" i="10"/>
  <c r="R67" i="10"/>
  <c r="P67" i="10"/>
  <c r="Q67" i="10"/>
  <c r="N67" i="10"/>
  <c r="AF19" i="10"/>
  <c r="AE19" i="10"/>
  <c r="AD19" i="10"/>
  <c r="AG19" i="10"/>
  <c r="AC19" i="10"/>
  <c r="J70" i="10"/>
  <c r="K70" i="10"/>
  <c r="M70" i="10"/>
  <c r="I70" i="10"/>
  <c r="L70" i="10"/>
  <c r="T25" i="10"/>
  <c r="P75" i="10"/>
  <c r="Q75" i="10"/>
  <c r="R75" i="10"/>
  <c r="O75" i="10"/>
  <c r="N75" i="10"/>
  <c r="AE27" i="10"/>
  <c r="AG27" i="10"/>
  <c r="AD27" i="10"/>
  <c r="AF27" i="10"/>
  <c r="AC27" i="10"/>
  <c r="K78" i="10"/>
  <c r="I78" i="10"/>
  <c r="L78" i="10"/>
  <c r="M78" i="10"/>
  <c r="J78" i="10"/>
  <c r="T33" i="10"/>
  <c r="P83" i="10"/>
  <c r="N83" i="10"/>
  <c r="R83" i="10"/>
  <c r="Q83" i="10"/>
  <c r="O83" i="10"/>
  <c r="AF35" i="10"/>
  <c r="AD35" i="10"/>
  <c r="AC35" i="10"/>
  <c r="AG35" i="10"/>
  <c r="AE35" i="10"/>
  <c r="K86" i="10"/>
  <c r="L86" i="10"/>
  <c r="I86" i="10"/>
  <c r="J86" i="10"/>
  <c r="M86" i="10"/>
  <c r="T41" i="10"/>
  <c r="T45" i="10"/>
  <c r="P95" i="10"/>
  <c r="O95" i="10"/>
  <c r="Q95" i="10"/>
  <c r="N95" i="10"/>
  <c r="R95" i="10"/>
  <c r="AF47" i="10"/>
  <c r="AG47" i="10"/>
  <c r="AE47" i="10"/>
  <c r="AD47" i="10"/>
  <c r="AC47" i="10"/>
  <c r="AD6" i="10"/>
  <c r="AG6" i="10"/>
  <c r="R54" i="10"/>
  <c r="P54" i="10"/>
  <c r="AE6" i="10"/>
  <c r="N54" i="10"/>
  <c r="AF6" i="10"/>
  <c r="AC6" i="10"/>
  <c r="O49" i="10"/>
  <c r="O54" i="10"/>
  <c r="Q54" i="10"/>
  <c r="M57" i="10"/>
  <c r="I57" i="10"/>
  <c r="L57" i="10"/>
  <c r="K57" i="10"/>
  <c r="J57" i="10"/>
  <c r="T12" i="10"/>
  <c r="R62" i="10"/>
  <c r="N62" i="10"/>
  <c r="P62" i="10"/>
  <c r="Q62" i="10"/>
  <c r="O62" i="10"/>
  <c r="AE14" i="10"/>
  <c r="AG14" i="10"/>
  <c r="AD14" i="10"/>
  <c r="AF14" i="10"/>
  <c r="AC14" i="10"/>
  <c r="M65" i="10"/>
  <c r="I65" i="10"/>
  <c r="K65" i="10"/>
  <c r="J65" i="10"/>
  <c r="L65" i="10"/>
  <c r="T20" i="10"/>
  <c r="R70" i="10"/>
  <c r="N70" i="10"/>
  <c r="P70" i="10"/>
  <c r="Q70" i="10"/>
  <c r="O70" i="10"/>
  <c r="AF22" i="10"/>
  <c r="AE22" i="10"/>
  <c r="AG22" i="10"/>
  <c r="AC22" i="10"/>
  <c r="AD22" i="10"/>
  <c r="M73" i="10"/>
  <c r="I73" i="10"/>
  <c r="K73" i="10"/>
  <c r="L73" i="10"/>
  <c r="J73" i="10"/>
  <c r="T28" i="10"/>
  <c r="O78" i="10"/>
  <c r="N78" i="10"/>
  <c r="P78" i="10"/>
  <c r="Q78" i="10"/>
  <c r="R78" i="10"/>
  <c r="AE30" i="10"/>
  <c r="AD30" i="10"/>
  <c r="AG30" i="10"/>
  <c r="AF30" i="10"/>
  <c r="AC30" i="10"/>
  <c r="J81" i="10"/>
  <c r="L81" i="10"/>
  <c r="M81" i="10"/>
  <c r="I81" i="10"/>
  <c r="K81" i="10"/>
  <c r="T36" i="10"/>
  <c r="O86" i="10"/>
  <c r="Q86" i="10"/>
  <c r="P86" i="10"/>
  <c r="N86" i="10"/>
  <c r="R86" i="10"/>
  <c r="AG38" i="10"/>
  <c r="AF38" i="10"/>
  <c r="AC38" i="10"/>
  <c r="AE38" i="10"/>
  <c r="AD38" i="10"/>
  <c r="J89" i="10"/>
  <c r="I89" i="10"/>
  <c r="M89" i="10"/>
  <c r="L89" i="10"/>
  <c r="K89" i="10"/>
  <c r="T44" i="10"/>
  <c r="O94" i="10"/>
  <c r="N94" i="10"/>
  <c r="Q94" i="10"/>
  <c r="R94" i="10"/>
  <c r="P94" i="10"/>
  <c r="AF46" i="10"/>
  <c r="AG46" i="10"/>
  <c r="AD46" i="10"/>
  <c r="AE46" i="10"/>
  <c r="AC46" i="10"/>
  <c r="L56" i="10"/>
  <c r="M56" i="10"/>
  <c r="I56" i="10"/>
  <c r="K56" i="10"/>
  <c r="J56" i="10"/>
  <c r="Q61" i="10"/>
  <c r="R61" i="10"/>
  <c r="N61" i="10"/>
  <c r="O61" i="10"/>
  <c r="P61" i="10"/>
  <c r="AE13" i="10"/>
  <c r="AD13" i="10"/>
  <c r="AF13" i="10"/>
  <c r="AG13" i="10"/>
  <c r="AC13" i="10"/>
  <c r="L64" i="10"/>
  <c r="J64" i="10"/>
  <c r="K64" i="10"/>
  <c r="M64" i="10"/>
  <c r="I64" i="10"/>
  <c r="L68" i="10"/>
  <c r="I68" i="10"/>
  <c r="K68" i="10"/>
  <c r="J68" i="10"/>
  <c r="M68" i="10"/>
  <c r="T6" i="10"/>
  <c r="E49" i="10"/>
  <c r="K55" i="10"/>
  <c r="L55" i="10"/>
  <c r="I55" i="10"/>
  <c r="M55" i="10"/>
  <c r="J55" i="10"/>
  <c r="P56" i="10"/>
  <c r="R56" i="10"/>
  <c r="O56" i="10"/>
  <c r="Q56" i="10"/>
  <c r="N56" i="10"/>
  <c r="AD8" i="10"/>
  <c r="AC8" i="10"/>
  <c r="AG8" i="10"/>
  <c r="AF8" i="10"/>
  <c r="AE8" i="10"/>
  <c r="T10" i="10"/>
  <c r="K59" i="10"/>
  <c r="J59" i="10"/>
  <c r="M59" i="10"/>
  <c r="L59" i="10"/>
  <c r="I59" i="10"/>
  <c r="P60" i="10"/>
  <c r="Q60" i="10"/>
  <c r="R60" i="10"/>
  <c r="O60" i="10"/>
  <c r="N60" i="10"/>
  <c r="AC12" i="10"/>
  <c r="AD12" i="10"/>
  <c r="AE12" i="10"/>
  <c r="AG12" i="10"/>
  <c r="AF12" i="10"/>
  <c r="T14" i="10"/>
  <c r="K63" i="10"/>
  <c r="I63" i="10"/>
  <c r="L63" i="10"/>
  <c r="J63" i="10"/>
  <c r="M63" i="10"/>
  <c r="P64" i="10"/>
  <c r="O64" i="10"/>
  <c r="R64" i="10"/>
  <c r="N64" i="10"/>
  <c r="Q64" i="10"/>
  <c r="AC16" i="10"/>
  <c r="AE16" i="10"/>
  <c r="AF16" i="10"/>
  <c r="AD16" i="10"/>
  <c r="AG16" i="10"/>
  <c r="T18" i="10"/>
  <c r="K67" i="10"/>
  <c r="M67" i="10"/>
  <c r="I67" i="10"/>
  <c r="L67" i="10"/>
  <c r="J67" i="10"/>
  <c r="P68" i="10"/>
  <c r="N68" i="10"/>
  <c r="O68" i="10"/>
  <c r="R68" i="10"/>
  <c r="Q68" i="10"/>
  <c r="AC20" i="10"/>
  <c r="AG20" i="10"/>
  <c r="AF20" i="10"/>
  <c r="AD20" i="10"/>
  <c r="AE20" i="10"/>
  <c r="T22" i="10"/>
  <c r="K71" i="10"/>
  <c r="L71" i="10"/>
  <c r="M71" i="10"/>
  <c r="J71" i="10"/>
  <c r="I71" i="10"/>
  <c r="P72" i="10"/>
  <c r="R72" i="10"/>
  <c r="Q72" i="10"/>
  <c r="O72" i="10"/>
  <c r="N72" i="10"/>
  <c r="AC24" i="10"/>
  <c r="AF24" i="10"/>
  <c r="AE24" i="10"/>
  <c r="AG24" i="10"/>
  <c r="AD24" i="10"/>
  <c r="T26" i="10"/>
  <c r="L75" i="10"/>
  <c r="K75" i="10"/>
  <c r="J75" i="10"/>
  <c r="I75" i="10"/>
  <c r="M75" i="10"/>
  <c r="Q76" i="10"/>
  <c r="R76" i="10"/>
  <c r="P76" i="10"/>
  <c r="N76" i="10"/>
  <c r="O76" i="10"/>
  <c r="AG28" i="10"/>
  <c r="AE28" i="10"/>
  <c r="AF28" i="10"/>
  <c r="AC28" i="10"/>
  <c r="AD28" i="10"/>
  <c r="T30" i="10"/>
  <c r="L79" i="10"/>
  <c r="J79" i="10"/>
  <c r="M79" i="10"/>
  <c r="K79" i="10"/>
  <c r="I79" i="10"/>
  <c r="Q80" i="10"/>
  <c r="P80" i="10"/>
  <c r="N80" i="10"/>
  <c r="R80" i="10"/>
  <c r="O80" i="10"/>
  <c r="AG32" i="10"/>
  <c r="AE32" i="10"/>
  <c r="AD32" i="10"/>
  <c r="AC32" i="10"/>
  <c r="AF32" i="10"/>
  <c r="T34" i="10"/>
  <c r="L83" i="10"/>
  <c r="I83" i="10"/>
  <c r="K83" i="10"/>
  <c r="M83" i="10"/>
  <c r="J83" i="10"/>
  <c r="AD36" i="10"/>
  <c r="Q84" i="10"/>
  <c r="O84" i="10"/>
  <c r="R84" i="10"/>
  <c r="P84" i="10"/>
  <c r="N84" i="10"/>
  <c r="AF36" i="10"/>
  <c r="AC36" i="10"/>
  <c r="AG36" i="10"/>
  <c r="AE36" i="10"/>
  <c r="T38" i="10"/>
  <c r="L87" i="10"/>
  <c r="M87" i="10"/>
  <c r="I87" i="10"/>
  <c r="J87" i="10"/>
  <c r="K87" i="10"/>
  <c r="AD40" i="10"/>
  <c r="Q88" i="10"/>
  <c r="N88" i="10"/>
  <c r="O88" i="10"/>
  <c r="R88" i="10"/>
  <c r="P88" i="10"/>
  <c r="AF40" i="10"/>
  <c r="AC40" i="10"/>
  <c r="AG40" i="10"/>
  <c r="AE40" i="10"/>
  <c r="T42" i="10"/>
  <c r="L91" i="10"/>
  <c r="K91" i="10"/>
  <c r="M91" i="10"/>
  <c r="J91" i="10"/>
  <c r="I91" i="10"/>
  <c r="Q92" i="10"/>
  <c r="R92" i="10"/>
  <c r="P92" i="10"/>
  <c r="O92" i="10"/>
  <c r="N92" i="10"/>
  <c r="AG44" i="10"/>
  <c r="AC44" i="10"/>
  <c r="AD44" i="10"/>
  <c r="AE44" i="10"/>
  <c r="AF44" i="10"/>
  <c r="T46" i="10"/>
  <c r="L95" i="10"/>
  <c r="J95" i="10"/>
  <c r="I95" i="10"/>
  <c r="M95" i="10"/>
  <c r="K95" i="10"/>
  <c r="AD48" i="10"/>
  <c r="Q96" i="10"/>
  <c r="P96" i="10"/>
  <c r="O96" i="10"/>
  <c r="R96" i="10"/>
  <c r="N96" i="10"/>
  <c r="AE48" i="10"/>
  <c r="AC48" i="10"/>
  <c r="AG48" i="10"/>
  <c r="AF48" i="10"/>
  <c r="R31" i="4"/>
  <c r="R35" i="4"/>
  <c r="R39" i="4"/>
  <c r="R43" i="4"/>
  <c r="R47" i="4"/>
  <c r="R51" i="4"/>
  <c r="R30" i="4"/>
  <c r="R34" i="4"/>
  <c r="R38" i="4"/>
  <c r="R42" i="4"/>
  <c r="R46" i="4"/>
  <c r="R50" i="4"/>
  <c r="R55" i="4"/>
  <c r="R59" i="4"/>
  <c r="R63" i="4"/>
  <c r="R67" i="4"/>
  <c r="R28" i="3"/>
  <c r="R32" i="3"/>
  <c r="R36" i="3"/>
  <c r="R40" i="3"/>
  <c r="R44" i="3"/>
  <c r="R48" i="3"/>
  <c r="R52" i="3"/>
  <c r="R56" i="3"/>
  <c r="R60" i="3"/>
  <c r="R64" i="3"/>
  <c r="R68" i="3"/>
  <c r="R31" i="3"/>
  <c r="R35" i="3"/>
  <c r="R39" i="3"/>
  <c r="R43" i="3"/>
  <c r="R47" i="3"/>
  <c r="R51" i="3"/>
  <c r="R55" i="3"/>
  <c r="R63" i="3"/>
  <c r="R67" i="3"/>
  <c r="R59" i="3"/>
  <c r="R30" i="3"/>
  <c r="R34" i="3"/>
  <c r="R38" i="3"/>
  <c r="R42" i="3"/>
  <c r="R46" i="3"/>
  <c r="R50" i="3"/>
  <c r="R54" i="3"/>
  <c r="R58" i="3"/>
  <c r="R62" i="3"/>
  <c r="R66" i="3"/>
  <c r="R70" i="3"/>
  <c r="R29" i="3"/>
  <c r="R33" i="3"/>
  <c r="R37" i="3"/>
  <c r="R41" i="3"/>
  <c r="R45" i="3"/>
  <c r="R49" i="3"/>
  <c r="R53" i="3"/>
  <c r="R57" i="3"/>
  <c r="R61" i="3"/>
  <c r="R65" i="3"/>
  <c r="R69" i="3"/>
  <c r="R29" i="1"/>
  <c r="R69" i="1"/>
  <c r="R30" i="1"/>
  <c r="R34" i="1"/>
  <c r="R38" i="1"/>
  <c r="R42" i="1"/>
  <c r="R46" i="1"/>
  <c r="R50" i="1"/>
  <c r="R54" i="1"/>
  <c r="R58" i="1"/>
  <c r="R62" i="1"/>
  <c r="R66" i="1"/>
  <c r="R70" i="1"/>
  <c r="R30" i="2"/>
  <c r="R34" i="2"/>
  <c r="R38" i="2"/>
  <c r="R42" i="2"/>
  <c r="R46" i="2"/>
  <c r="R50" i="2"/>
  <c r="R54" i="2"/>
  <c r="R58" i="2"/>
  <c r="R62" i="2"/>
  <c r="R66" i="2"/>
  <c r="R70" i="2"/>
  <c r="R29" i="2"/>
  <c r="R33" i="2"/>
  <c r="R37" i="2"/>
  <c r="R41" i="2"/>
  <c r="R45" i="2"/>
  <c r="R49" i="2"/>
  <c r="R53" i="2"/>
  <c r="R57" i="2"/>
  <c r="R61" i="2"/>
  <c r="R65" i="2"/>
  <c r="R69" i="2"/>
  <c r="R28" i="2"/>
  <c r="R32" i="2"/>
  <c r="R36" i="2"/>
  <c r="R40" i="2"/>
  <c r="R44" i="2"/>
  <c r="R48" i="2"/>
  <c r="R52" i="2"/>
  <c r="R56" i="2"/>
  <c r="R60" i="2"/>
  <c r="R64" i="2"/>
  <c r="R68" i="2"/>
  <c r="R31" i="2"/>
  <c r="R35" i="2"/>
  <c r="R39" i="2"/>
  <c r="R43" i="2"/>
  <c r="R47" i="2"/>
  <c r="R51" i="2"/>
  <c r="R55" i="2"/>
  <c r="R59" i="2"/>
  <c r="R63" i="2"/>
  <c r="R67" i="2"/>
  <c r="R31" i="1"/>
  <c r="R35" i="1"/>
  <c r="R39" i="1"/>
  <c r="R43" i="1"/>
  <c r="R47" i="1"/>
  <c r="R51" i="1"/>
  <c r="R55" i="1"/>
  <c r="R59" i="1"/>
  <c r="R63" i="1"/>
  <c r="R67" i="1"/>
  <c r="R33" i="1"/>
  <c r="R37" i="1"/>
  <c r="R41" i="1"/>
  <c r="R45" i="1"/>
  <c r="R49" i="1"/>
  <c r="R53" i="1"/>
  <c r="R57" i="1"/>
  <c r="R61" i="1"/>
  <c r="R65" i="1"/>
  <c r="R28" i="1"/>
  <c r="R32" i="1"/>
  <c r="R36" i="1"/>
  <c r="R40" i="1"/>
  <c r="R44" i="1"/>
  <c r="R48" i="1"/>
  <c r="R52" i="1"/>
  <c r="R56" i="1"/>
  <c r="R60" i="1"/>
  <c r="R64" i="1"/>
  <c r="R68" i="1"/>
  <c r="G62" i="10" l="1"/>
  <c r="F68" i="10"/>
  <c r="G63" i="10"/>
  <c r="E88" i="10"/>
  <c r="D90" i="10"/>
  <c r="E78" i="10"/>
  <c r="E90" i="10"/>
  <c r="H62" i="10"/>
  <c r="G89" i="10"/>
  <c r="E63" i="10"/>
  <c r="F70" i="10"/>
  <c r="F84" i="10"/>
  <c r="E94" i="10"/>
  <c r="D70" i="10"/>
  <c r="H58" i="10"/>
  <c r="E89" i="10"/>
  <c r="D88" i="10"/>
  <c r="H55" i="10"/>
  <c r="D72" i="10"/>
  <c r="F77" i="10"/>
  <c r="E79" i="10"/>
  <c r="F90" i="10"/>
  <c r="D78" i="10"/>
  <c r="D62" i="10"/>
  <c r="F62" i="10"/>
  <c r="E59" i="10"/>
  <c r="D68" i="10"/>
  <c r="F89" i="10"/>
  <c r="D63" i="10"/>
  <c r="F88" i="10"/>
  <c r="E72" i="10"/>
  <c r="F61" i="10"/>
  <c r="S16" i="10"/>
  <c r="AA16" i="10" s="1"/>
  <c r="D94" i="10"/>
  <c r="G90" i="10"/>
  <c r="G70" i="10"/>
  <c r="E62" i="10"/>
  <c r="D58" i="10"/>
  <c r="G84" i="10"/>
  <c r="H89" i="10"/>
  <c r="D87" i="10"/>
  <c r="F63" i="10"/>
  <c r="H88" i="10"/>
  <c r="H64" i="10"/>
  <c r="D85" i="10"/>
  <c r="S36" i="10"/>
  <c r="Y36" i="10" s="1"/>
  <c r="D59" i="10"/>
  <c r="E84" i="10"/>
  <c r="F95" i="10"/>
  <c r="F71" i="10"/>
  <c r="D77" i="10"/>
  <c r="S21" i="10"/>
  <c r="X21" i="10" s="1"/>
  <c r="S41" i="10"/>
  <c r="X41" i="10" s="1"/>
  <c r="D91" i="10"/>
  <c r="F94" i="10"/>
  <c r="G94" i="10"/>
  <c r="H78" i="10"/>
  <c r="H70" i="10"/>
  <c r="D66" i="10"/>
  <c r="G58" i="10"/>
  <c r="H59" i="10"/>
  <c r="G59" i="10"/>
  <c r="D84" i="10"/>
  <c r="G68" i="10"/>
  <c r="E87" i="10"/>
  <c r="H79" i="10"/>
  <c r="E64" i="10"/>
  <c r="H77" i="10"/>
  <c r="H61" i="10"/>
  <c r="S37" i="10"/>
  <c r="Y37" i="10" s="1"/>
  <c r="S24" i="10"/>
  <c r="AA24" i="10" s="1"/>
  <c r="H94" i="10"/>
  <c r="H90" i="10"/>
  <c r="F78" i="10"/>
  <c r="G78" i="10"/>
  <c r="E58" i="10"/>
  <c r="F58" i="10"/>
  <c r="F59" i="10"/>
  <c r="E68" i="10"/>
  <c r="H68" i="10"/>
  <c r="G95" i="10"/>
  <c r="F79" i="10"/>
  <c r="G71" i="10"/>
  <c r="H63" i="10"/>
  <c r="G88" i="10"/>
  <c r="G72" i="10"/>
  <c r="E85" i="10"/>
  <c r="D69" i="10"/>
  <c r="S39" i="10"/>
  <c r="Y39" i="10" s="1"/>
  <c r="E82" i="10"/>
  <c r="H95" i="10"/>
  <c r="H87" i="10"/>
  <c r="H71" i="10"/>
  <c r="F64" i="10"/>
  <c r="F85" i="10"/>
  <c r="F69" i="10"/>
  <c r="E61" i="10"/>
  <c r="E95" i="10"/>
  <c r="G87" i="10"/>
  <c r="G79" i="10"/>
  <c r="E71" i="10"/>
  <c r="G64" i="10"/>
  <c r="G85" i="10"/>
  <c r="G77" i="10"/>
  <c r="G69" i="10"/>
  <c r="D61" i="10"/>
  <c r="S9" i="10"/>
  <c r="Y9" i="10" s="1"/>
  <c r="S25" i="10"/>
  <c r="AB25" i="10" s="1"/>
  <c r="F96" i="10"/>
  <c r="H74" i="10"/>
  <c r="F92" i="10"/>
  <c r="G60" i="10"/>
  <c r="E75" i="10"/>
  <c r="H80" i="10"/>
  <c r="G56" i="10"/>
  <c r="S6" i="10"/>
  <c r="Y6" i="10" s="1"/>
  <c r="D81" i="10"/>
  <c r="E54" i="10"/>
  <c r="E92" i="10"/>
  <c r="H60" i="10"/>
  <c r="G93" i="10"/>
  <c r="F65" i="10"/>
  <c r="F86" i="10"/>
  <c r="F74" i="10"/>
  <c r="H54" i="10"/>
  <c r="D76" i="10"/>
  <c r="F93" i="10"/>
  <c r="F73" i="10"/>
  <c r="F57" i="10"/>
  <c r="D95" i="10"/>
  <c r="F83" i="10"/>
  <c r="D79" i="10"/>
  <c r="D71" i="10"/>
  <c r="F72" i="10"/>
  <c r="E77" i="10"/>
  <c r="H69" i="10"/>
  <c r="G61" i="10"/>
  <c r="S8" i="10"/>
  <c r="AA8" i="10" s="1"/>
  <c r="E73" i="10"/>
  <c r="S35" i="10"/>
  <c r="Z35" i="10" s="1"/>
  <c r="S34" i="10"/>
  <c r="AB34" i="10" s="1"/>
  <c r="D86" i="10"/>
  <c r="G76" i="10"/>
  <c r="E60" i="10"/>
  <c r="G73" i="10"/>
  <c r="E65" i="10"/>
  <c r="D75" i="10"/>
  <c r="D67" i="10"/>
  <c r="E96" i="10"/>
  <c r="S38" i="10"/>
  <c r="AA38" i="10" s="1"/>
  <c r="S19" i="10"/>
  <c r="X19" i="10" s="1"/>
  <c r="S48" i="10"/>
  <c r="Y48" i="10" s="1"/>
  <c r="E86" i="10"/>
  <c r="F82" i="10"/>
  <c r="D74" i="10"/>
  <c r="H66" i="10"/>
  <c r="D54" i="10"/>
  <c r="G92" i="10"/>
  <c r="H76" i="10"/>
  <c r="D60" i="10"/>
  <c r="H93" i="10"/>
  <c r="H81" i="10"/>
  <c r="F81" i="10"/>
  <c r="H73" i="10"/>
  <c r="H65" i="10"/>
  <c r="D57" i="10"/>
  <c r="E57" i="10"/>
  <c r="F91" i="10"/>
  <c r="G83" i="10"/>
  <c r="H83" i="10"/>
  <c r="H75" i="10"/>
  <c r="F67" i="10"/>
  <c r="E55" i="10"/>
  <c r="G55" i="10"/>
  <c r="D96" i="10"/>
  <c r="D80" i="10"/>
  <c r="E80" i="10"/>
  <c r="F56" i="10"/>
  <c r="D49" i="10"/>
  <c r="F97" i="10" s="1"/>
  <c r="G86" i="10"/>
  <c r="H82" i="10"/>
  <c r="E74" i="10"/>
  <c r="G66" i="10"/>
  <c r="G54" i="10"/>
  <c r="H92" i="10"/>
  <c r="E93" i="10"/>
  <c r="E81" i="10"/>
  <c r="D65" i="10"/>
  <c r="G57" i="10"/>
  <c r="G91" i="10"/>
  <c r="H91" i="10"/>
  <c r="E83" i="10"/>
  <c r="G75" i="10"/>
  <c r="H67" i="10"/>
  <c r="G96" i="10"/>
  <c r="G80" i="10"/>
  <c r="D56" i="10"/>
  <c r="S12" i="10"/>
  <c r="AA12" i="10" s="1"/>
  <c r="S45" i="10"/>
  <c r="AA45" i="10" s="1"/>
  <c r="S28" i="10"/>
  <c r="X28" i="10" s="1"/>
  <c r="D82" i="10"/>
  <c r="G74" i="10"/>
  <c r="E66" i="10"/>
  <c r="D92" i="10"/>
  <c r="F76" i="10"/>
  <c r="G81" i="10"/>
  <c r="G65" i="10"/>
  <c r="E91" i="10"/>
  <c r="F75" i="10"/>
  <c r="E67" i="10"/>
  <c r="D55" i="10"/>
  <c r="F55" i="10"/>
  <c r="F80" i="10"/>
  <c r="E56" i="10"/>
  <c r="V49" i="10"/>
  <c r="T49" i="10"/>
  <c r="Y41" i="10"/>
  <c r="AA11" i="10"/>
  <c r="X11" i="10"/>
  <c r="Z11" i="10"/>
  <c r="Y11" i="10"/>
  <c r="AB11" i="10"/>
  <c r="Z23" i="10"/>
  <c r="Y23" i="10"/>
  <c r="AA23" i="10"/>
  <c r="AB23" i="10"/>
  <c r="X23" i="10"/>
  <c r="AA15" i="10"/>
  <c r="AB15" i="10"/>
  <c r="Y15" i="10"/>
  <c r="X15" i="10"/>
  <c r="Z15" i="10"/>
  <c r="AA7" i="10"/>
  <c r="Y7" i="10"/>
  <c r="AB7" i="10"/>
  <c r="X7" i="10"/>
  <c r="Z7" i="10"/>
  <c r="Z32" i="10"/>
  <c r="AA32" i="10"/>
  <c r="AB32" i="10"/>
  <c r="Y32" i="10"/>
  <c r="X32" i="10"/>
  <c r="AB29" i="10"/>
  <c r="AA29" i="10"/>
  <c r="Y29" i="10"/>
  <c r="Z29" i="10"/>
  <c r="X29" i="10"/>
  <c r="Y42" i="10"/>
  <c r="AB42" i="10"/>
  <c r="Z42" i="10"/>
  <c r="AA42" i="10"/>
  <c r="X42" i="10"/>
  <c r="Y26" i="10"/>
  <c r="X26" i="10"/>
  <c r="Z26" i="10"/>
  <c r="AA26" i="10"/>
  <c r="AB26" i="10"/>
  <c r="Z10" i="10"/>
  <c r="X10" i="10"/>
  <c r="AA10" i="10"/>
  <c r="AB10" i="10"/>
  <c r="Y10" i="10"/>
  <c r="Y44" i="10"/>
  <c r="X44" i="10"/>
  <c r="Z44" i="10"/>
  <c r="AA44" i="10"/>
  <c r="AB44" i="10"/>
  <c r="Y47" i="10"/>
  <c r="X47" i="10"/>
  <c r="Z47" i="10"/>
  <c r="AB47" i="10"/>
  <c r="AA47" i="10"/>
  <c r="X31" i="10"/>
  <c r="Y31" i="10"/>
  <c r="AA31" i="10"/>
  <c r="AB31" i="10"/>
  <c r="Z31" i="10"/>
  <c r="X18" i="10"/>
  <c r="Y18" i="10"/>
  <c r="AA18" i="10"/>
  <c r="Z18" i="10"/>
  <c r="AB18" i="10"/>
  <c r="J97" i="10"/>
  <c r="L97" i="10"/>
  <c r="K97" i="10"/>
  <c r="I97" i="10"/>
  <c r="M97" i="10"/>
  <c r="Z40" i="10"/>
  <c r="AB40" i="10"/>
  <c r="AA40" i="10"/>
  <c r="Y40" i="10"/>
  <c r="X40" i="10"/>
  <c r="AB46" i="10"/>
  <c r="Y46" i="10"/>
  <c r="AA46" i="10"/>
  <c r="X46" i="10"/>
  <c r="Z46" i="10"/>
  <c r="Y30" i="10"/>
  <c r="AB30" i="10"/>
  <c r="AA30" i="10"/>
  <c r="Z30" i="10"/>
  <c r="X30" i="10"/>
  <c r="Y14" i="10"/>
  <c r="AA14" i="10"/>
  <c r="X14" i="10"/>
  <c r="AB14" i="10"/>
  <c r="Z14" i="10"/>
  <c r="X20" i="10"/>
  <c r="Y20" i="10"/>
  <c r="AA20" i="10"/>
  <c r="Z20" i="10"/>
  <c r="AB20" i="10"/>
  <c r="Y33" i="10"/>
  <c r="Z33" i="10"/>
  <c r="X33" i="10"/>
  <c r="AB33" i="10"/>
  <c r="AA33" i="10"/>
  <c r="Z22" i="10"/>
  <c r="AA22" i="10"/>
  <c r="Y22" i="10"/>
  <c r="X22" i="10"/>
  <c r="AB22" i="10"/>
  <c r="R97" i="10"/>
  <c r="N97" i="10"/>
  <c r="Q97" i="10"/>
  <c r="P97" i="10"/>
  <c r="O97" i="10"/>
  <c r="AE49" i="10"/>
  <c r="AG49" i="10"/>
  <c r="AF49" i="10"/>
  <c r="AD49" i="10"/>
  <c r="AC49" i="10"/>
  <c r="Y17" i="10"/>
  <c r="AB17" i="10"/>
  <c r="Z17" i="10"/>
  <c r="X17" i="10"/>
  <c r="AA17" i="10"/>
  <c r="AB43" i="10"/>
  <c r="Z43" i="10"/>
  <c r="X43" i="10"/>
  <c r="AA43" i="10"/>
  <c r="Y43" i="10"/>
  <c r="X27" i="10"/>
  <c r="AB27" i="10"/>
  <c r="Z27" i="10"/>
  <c r="Y27" i="10"/>
  <c r="AA27" i="10"/>
  <c r="Y13" i="10"/>
  <c r="Z13" i="10"/>
  <c r="AB13" i="10"/>
  <c r="X13" i="10"/>
  <c r="AA13" i="10"/>
  <c r="Q7" i="1"/>
  <c r="Z36" i="10" l="1"/>
  <c r="AA36" i="10"/>
  <c r="AB36" i="10"/>
  <c r="X36" i="10"/>
  <c r="Y24" i="10"/>
  <c r="AB21" i="10"/>
  <c r="AB39" i="10"/>
  <c r="Z9" i="10"/>
  <c r="AB16" i="10"/>
  <c r="AA25" i="10"/>
  <c r="Z41" i="10"/>
  <c r="X16" i="10"/>
  <c r="X39" i="10"/>
  <c r="AB41" i="10"/>
  <c r="Y16" i="10"/>
  <c r="AA41" i="10"/>
  <c r="Z16" i="10"/>
  <c r="Z39" i="10"/>
  <c r="Z21" i="10"/>
  <c r="Y25" i="10"/>
  <c r="Y21" i="10"/>
  <c r="AB45" i="10"/>
  <c r="H97" i="10"/>
  <c r="AB19" i="10"/>
  <c r="Y35" i="10"/>
  <c r="AA21" i="10"/>
  <c r="X25" i="10"/>
  <c r="AB9" i="10"/>
  <c r="Z24" i="10"/>
  <c r="E97" i="10"/>
  <c r="Z37" i="10"/>
  <c r="AB24" i="10"/>
  <c r="X24" i="10"/>
  <c r="AA9" i="10"/>
  <c r="Y19" i="10"/>
  <c r="X9" i="10"/>
  <c r="AA37" i="10"/>
  <c r="AB37" i="10"/>
  <c r="AA39" i="10"/>
  <c r="X37" i="10"/>
  <c r="Z25" i="10"/>
  <c r="X34" i="10"/>
  <c r="Y12" i="10"/>
  <c r="Y38" i="10"/>
  <c r="Z38" i="10"/>
  <c r="Y8" i="10"/>
  <c r="AA48" i="10"/>
  <c r="AA35" i="10"/>
  <c r="Y45" i="10"/>
  <c r="G97" i="10"/>
  <c r="X6" i="10"/>
  <c r="Z19" i="10"/>
  <c r="AA19" i="10"/>
  <c r="AB35" i="10"/>
  <c r="Z45" i="10"/>
  <c r="AA6" i="10"/>
  <c r="AA34" i="10"/>
  <c r="Z48" i="10"/>
  <c r="X35" i="10"/>
  <c r="Z28" i="10"/>
  <c r="Z6" i="10"/>
  <c r="AB28" i="10"/>
  <c r="AB6" i="10"/>
  <c r="AB12" i="10"/>
  <c r="X38" i="10"/>
  <c r="X45" i="10"/>
  <c r="Z12" i="10"/>
  <c r="Z8" i="10"/>
  <c r="X8" i="10"/>
  <c r="Z34" i="10"/>
  <c r="Y34" i="10"/>
  <c r="AB38" i="10"/>
  <c r="AB8" i="10"/>
  <c r="X12" i="10"/>
  <c r="AA28" i="10"/>
  <c r="AB48" i="10"/>
  <c r="S49" i="10"/>
  <c r="AB49" i="10" s="1"/>
  <c r="X48" i="10"/>
  <c r="Y28" i="10"/>
  <c r="D97" i="10"/>
  <c r="E40" i="1"/>
  <c r="Z49" i="10" l="1"/>
  <c r="Y49" i="10"/>
  <c r="AA49" i="10"/>
  <c r="X49" i="10"/>
  <c r="M204" i="8" l="1"/>
  <c r="E2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P204" i="8"/>
  <c r="O204" i="8"/>
  <c r="N204" i="8"/>
  <c r="L204" i="8"/>
  <c r="M203" i="8"/>
  <c r="N203" i="8" s="1"/>
  <c r="L203" i="8"/>
  <c r="M202" i="8"/>
  <c r="O202" i="8" s="1"/>
  <c r="L202" i="8"/>
  <c r="M201" i="8"/>
  <c r="P201" i="8" s="1"/>
  <c r="L201" i="8"/>
  <c r="M200" i="8"/>
  <c r="N200" i="8" s="1"/>
  <c r="L200" i="8"/>
  <c r="M199" i="8"/>
  <c r="N199" i="8" s="1"/>
  <c r="L199" i="8"/>
  <c r="M198" i="8"/>
  <c r="L198" i="8"/>
  <c r="M197" i="8"/>
  <c r="P197" i="8" s="1"/>
  <c r="O197" i="8"/>
  <c r="N197" i="8"/>
  <c r="L197" i="8"/>
  <c r="M196" i="8"/>
  <c r="P196" i="8"/>
  <c r="O196" i="8"/>
  <c r="N196" i="8"/>
  <c r="L196" i="8"/>
  <c r="M195" i="8"/>
  <c r="P195" i="8"/>
  <c r="L195" i="8"/>
  <c r="M194" i="8"/>
  <c r="N194" i="8" s="1"/>
  <c r="L194" i="8"/>
  <c r="M193" i="8"/>
  <c r="P193" i="8" s="1"/>
  <c r="L193" i="8"/>
  <c r="M192" i="8"/>
  <c r="N192" i="8" s="1"/>
  <c r="L192" i="8"/>
  <c r="M191" i="8"/>
  <c r="P191" i="8" s="1"/>
  <c r="L191" i="8"/>
  <c r="M190" i="8"/>
  <c r="N190" i="8"/>
  <c r="L190" i="8"/>
  <c r="M189" i="8"/>
  <c r="P189" i="8" s="1"/>
  <c r="O189" i="8"/>
  <c r="N189" i="8"/>
  <c r="L189" i="8"/>
  <c r="M188" i="8"/>
  <c r="P188" i="8"/>
  <c r="O188" i="8"/>
  <c r="N188" i="8"/>
  <c r="L188" i="8"/>
  <c r="M187" i="8"/>
  <c r="N187" i="8" s="1"/>
  <c r="P187" i="8"/>
  <c r="L187" i="8"/>
  <c r="M186" i="8"/>
  <c r="O186" i="8" s="1"/>
  <c r="P186" i="8"/>
  <c r="L186" i="8"/>
  <c r="M185" i="8"/>
  <c r="P185" i="8" s="1"/>
  <c r="L185" i="8"/>
  <c r="M184" i="8"/>
  <c r="N184" i="8" s="1"/>
  <c r="L184" i="8"/>
  <c r="M183" i="8"/>
  <c r="N183" i="8" s="1"/>
  <c r="L183" i="8"/>
  <c r="M182" i="8"/>
  <c r="O182" i="8" s="1"/>
  <c r="L182" i="8"/>
  <c r="M181" i="8"/>
  <c r="P181" i="8" s="1"/>
  <c r="L181" i="8"/>
  <c r="M180" i="8"/>
  <c r="N180" i="8" s="1"/>
  <c r="P180" i="8"/>
  <c r="O180" i="8"/>
  <c r="L180" i="8"/>
  <c r="M179" i="8"/>
  <c r="N179" i="8" s="1"/>
  <c r="L179" i="8"/>
  <c r="M178" i="8"/>
  <c r="O178" i="8" s="1"/>
  <c r="L178" i="8"/>
  <c r="M177" i="8"/>
  <c r="P177" i="8" s="1"/>
  <c r="L177" i="8"/>
  <c r="M176" i="8"/>
  <c r="N176" i="8" s="1"/>
  <c r="L176" i="8"/>
  <c r="M175" i="8"/>
  <c r="N175" i="8" s="1"/>
  <c r="L175" i="8"/>
  <c r="M174" i="8"/>
  <c r="O174" i="8" s="1"/>
  <c r="L174" i="8"/>
  <c r="M173" i="8"/>
  <c r="P173" i="8" s="1"/>
  <c r="L173" i="8"/>
  <c r="M172" i="8"/>
  <c r="O172" i="8" s="1"/>
  <c r="N172" i="8"/>
  <c r="L172" i="8"/>
  <c r="M171" i="8"/>
  <c r="N171" i="8" s="1"/>
  <c r="P171" i="8"/>
  <c r="L171" i="8"/>
  <c r="M170" i="8"/>
  <c r="O170" i="8" s="1"/>
  <c r="L170" i="8"/>
  <c r="M169" i="8"/>
  <c r="P169" i="8" s="1"/>
  <c r="L169" i="8"/>
  <c r="M168" i="8"/>
  <c r="N168" i="8" s="1"/>
  <c r="P168" i="8"/>
  <c r="O168" i="8"/>
  <c r="L168" i="8"/>
  <c r="M167" i="8"/>
  <c r="N167" i="8" s="1"/>
  <c r="L167" i="8"/>
  <c r="M166" i="8"/>
  <c r="O166" i="8" s="1"/>
  <c r="L166" i="8"/>
  <c r="M165" i="8"/>
  <c r="P165" i="8" s="1"/>
  <c r="L165" i="8"/>
  <c r="M164" i="8"/>
  <c r="P164" i="8"/>
  <c r="O164" i="8"/>
  <c r="N164" i="8"/>
  <c r="L164" i="8"/>
  <c r="M163" i="8"/>
  <c r="N163" i="8" s="1"/>
  <c r="P163" i="8"/>
  <c r="O163" i="8"/>
  <c r="L163" i="8"/>
  <c r="M162" i="8"/>
  <c r="O162" i="8" s="1"/>
  <c r="P162" i="8"/>
  <c r="N162" i="8"/>
  <c r="L162" i="8"/>
  <c r="M161" i="8"/>
  <c r="P161" i="8" s="1"/>
  <c r="O161" i="8"/>
  <c r="N161" i="8"/>
  <c r="L161" i="8"/>
  <c r="M160" i="8"/>
  <c r="N160" i="8" s="1"/>
  <c r="P160" i="8"/>
  <c r="O160" i="8"/>
  <c r="L160" i="8"/>
  <c r="M159" i="8"/>
  <c r="N159" i="8" s="1"/>
  <c r="L159" i="8"/>
  <c r="M158" i="8"/>
  <c r="O158" i="8" s="1"/>
  <c r="L158" i="8"/>
  <c r="M157" i="8"/>
  <c r="P157" i="8" s="1"/>
  <c r="L157" i="8"/>
  <c r="M156" i="8"/>
  <c r="N156" i="8" s="1"/>
  <c r="L156" i="8"/>
  <c r="M155" i="8"/>
  <c r="N155" i="8" s="1"/>
  <c r="L155" i="8"/>
  <c r="M154" i="8"/>
  <c r="O154" i="8" s="1"/>
  <c r="L154" i="8"/>
  <c r="M153" i="8"/>
  <c r="P153" i="8" s="1"/>
  <c r="O153" i="8"/>
  <c r="L153" i="8"/>
  <c r="M152" i="8"/>
  <c r="P152" i="8"/>
  <c r="O152" i="8"/>
  <c r="N152" i="8"/>
  <c r="L152" i="8"/>
  <c r="M151" i="8"/>
  <c r="N151" i="8" s="1"/>
  <c r="L151" i="8"/>
  <c r="M150" i="8"/>
  <c r="O150" i="8" s="1"/>
  <c r="L150" i="8"/>
  <c r="M149" i="8"/>
  <c r="P149" i="8" s="1"/>
  <c r="L149" i="8"/>
  <c r="M148" i="8"/>
  <c r="O148" i="8" s="1"/>
  <c r="N148" i="8"/>
  <c r="L148" i="8"/>
  <c r="M147" i="8"/>
  <c r="L147" i="8"/>
  <c r="M146" i="8"/>
  <c r="L146" i="8"/>
  <c r="M145" i="8"/>
  <c r="L145" i="8"/>
  <c r="M144" i="8"/>
  <c r="N144" i="8" s="1"/>
  <c r="L144" i="8"/>
  <c r="M143" i="8"/>
  <c r="N143" i="8" s="1"/>
  <c r="L143" i="8"/>
  <c r="M142" i="8"/>
  <c r="O142" i="8" s="1"/>
  <c r="L142" i="8"/>
  <c r="M141" i="8"/>
  <c r="P141" i="8" s="1"/>
  <c r="L141" i="8"/>
  <c r="M140" i="8"/>
  <c r="O140" i="8" s="1"/>
  <c r="N140" i="8"/>
  <c r="L140" i="8"/>
  <c r="M139" i="8"/>
  <c r="N139" i="8" s="1"/>
  <c r="P139" i="8"/>
  <c r="O139" i="8"/>
  <c r="L139" i="8"/>
  <c r="M138" i="8"/>
  <c r="O138" i="8" s="1"/>
  <c r="P138" i="8"/>
  <c r="N138" i="8"/>
  <c r="L138" i="8"/>
  <c r="M137" i="8"/>
  <c r="P137" i="8" s="1"/>
  <c r="O137" i="8"/>
  <c r="N137" i="8"/>
  <c r="L137" i="8"/>
  <c r="M136" i="8"/>
  <c r="P136" i="8"/>
  <c r="O136" i="8"/>
  <c r="N136" i="8"/>
  <c r="L136" i="8"/>
  <c r="M135" i="8"/>
  <c r="P135" i="8" s="1"/>
  <c r="L135" i="8"/>
  <c r="M134" i="8"/>
  <c r="P134" i="8" s="1"/>
  <c r="L134" i="8"/>
  <c r="M133" i="8"/>
  <c r="O133" i="8" s="1"/>
  <c r="L133" i="8"/>
  <c r="M132" i="8"/>
  <c r="N132" i="8" s="1"/>
  <c r="P132" i="8"/>
  <c r="O132" i="8"/>
  <c r="L132" i="8"/>
  <c r="M131" i="8"/>
  <c r="L131" i="8"/>
  <c r="M130" i="8"/>
  <c r="L130" i="8"/>
  <c r="M129" i="8"/>
  <c r="L129" i="8"/>
  <c r="M128" i="8"/>
  <c r="P128" i="8"/>
  <c r="O128" i="8"/>
  <c r="N128" i="8"/>
  <c r="L128" i="8"/>
  <c r="M127" i="8"/>
  <c r="N127" i="8" s="1"/>
  <c r="P127" i="8"/>
  <c r="O127" i="8"/>
  <c r="L127" i="8"/>
  <c r="M126" i="8"/>
  <c r="O126" i="8" s="1"/>
  <c r="P126" i="8"/>
  <c r="N126" i="8"/>
  <c r="L126" i="8"/>
  <c r="M125" i="8"/>
  <c r="P125" i="8" s="1"/>
  <c r="O125" i="8"/>
  <c r="N125" i="8"/>
  <c r="L125" i="8"/>
  <c r="M124" i="8"/>
  <c r="N124" i="8" s="1"/>
  <c r="P124" i="8"/>
  <c r="O124" i="8"/>
  <c r="L124" i="8"/>
  <c r="M123" i="8"/>
  <c r="N123" i="8" s="1"/>
  <c r="L123" i="8"/>
  <c r="M122" i="8"/>
  <c r="O122" i="8" s="1"/>
  <c r="L122" i="8"/>
  <c r="M121" i="8"/>
  <c r="P121" i="8" s="1"/>
  <c r="L121" i="8"/>
  <c r="M120" i="8"/>
  <c r="N120" i="8" s="1"/>
  <c r="L120" i="8"/>
  <c r="M119" i="8"/>
  <c r="L119" i="8"/>
  <c r="M118" i="8"/>
  <c r="P118" i="8"/>
  <c r="L118" i="8"/>
  <c r="M117" i="8"/>
  <c r="O117" i="8" s="1"/>
  <c r="L117" i="8"/>
  <c r="M116" i="8"/>
  <c r="N116" i="8" s="1"/>
  <c r="L116" i="8"/>
  <c r="M115" i="8"/>
  <c r="L115" i="8"/>
  <c r="M114" i="8"/>
  <c r="L114" i="8"/>
  <c r="M113" i="8"/>
  <c r="L113" i="8"/>
  <c r="M112" i="8"/>
  <c r="N112" i="8" s="1"/>
  <c r="P112" i="8"/>
  <c r="O112" i="8"/>
  <c r="L112" i="8"/>
  <c r="M111" i="8"/>
  <c r="N111" i="8" s="1"/>
  <c r="L111" i="8"/>
  <c r="M110" i="8"/>
  <c r="O110" i="8" s="1"/>
  <c r="L110" i="8"/>
  <c r="M109" i="8"/>
  <c r="P109" i="8" s="1"/>
  <c r="L109" i="8"/>
  <c r="M108" i="8"/>
  <c r="N108" i="8" s="1"/>
  <c r="L108" i="8"/>
  <c r="M107" i="8"/>
  <c r="N107" i="8" s="1"/>
  <c r="L107" i="8"/>
  <c r="M106" i="8"/>
  <c r="O106" i="8" s="1"/>
  <c r="L106" i="8"/>
  <c r="M105" i="8"/>
  <c r="P105" i="8" s="1"/>
  <c r="N105" i="8"/>
  <c r="L105" i="8"/>
  <c r="M104" i="8"/>
  <c r="P104" i="8"/>
  <c r="O104" i="8"/>
  <c r="N104" i="8"/>
  <c r="L104" i="8"/>
  <c r="M103" i="8"/>
  <c r="P103" i="8"/>
  <c r="L103" i="8"/>
  <c r="M102" i="8"/>
  <c r="P102" i="8" s="1"/>
  <c r="L102" i="8"/>
  <c r="M101" i="8"/>
  <c r="O101" i="8" s="1"/>
  <c r="L101" i="8"/>
  <c r="M100" i="8"/>
  <c r="P100" i="8"/>
  <c r="O100" i="8"/>
  <c r="N100" i="8"/>
  <c r="L100" i="8"/>
  <c r="M99" i="8"/>
  <c r="O99" i="8" s="1"/>
  <c r="L99" i="8"/>
  <c r="M98" i="8"/>
  <c r="N98" i="8" s="1"/>
  <c r="L98" i="8"/>
  <c r="M97" i="8"/>
  <c r="N97" i="8"/>
  <c r="L97" i="8"/>
  <c r="M96" i="8"/>
  <c r="P96" i="8"/>
  <c r="O96" i="8"/>
  <c r="N96" i="8"/>
  <c r="L96" i="8"/>
  <c r="M95" i="8"/>
  <c r="N95" i="8" s="1"/>
  <c r="P95" i="8"/>
  <c r="O95" i="8"/>
  <c r="L95" i="8"/>
  <c r="M94" i="8"/>
  <c r="O94" i="8" s="1"/>
  <c r="P94" i="8"/>
  <c r="N94" i="8"/>
  <c r="L94" i="8"/>
  <c r="M93" i="8"/>
  <c r="P93" i="8" s="1"/>
  <c r="O93" i="8"/>
  <c r="N93" i="8"/>
  <c r="L93" i="8"/>
  <c r="M92" i="8"/>
  <c r="N92" i="8" s="1"/>
  <c r="P92" i="8"/>
  <c r="O92" i="8"/>
  <c r="L92" i="8"/>
  <c r="M91" i="8"/>
  <c r="N91" i="8" s="1"/>
  <c r="L91" i="8"/>
  <c r="M90" i="8"/>
  <c r="N90" i="8" s="1"/>
  <c r="L90" i="8"/>
  <c r="M89" i="8"/>
  <c r="O89" i="8" s="1"/>
  <c r="L89" i="8"/>
  <c r="M88" i="8"/>
  <c r="P88" i="8" s="1"/>
  <c r="L88" i="8"/>
  <c r="M87" i="8"/>
  <c r="N87" i="8" s="1"/>
  <c r="L87" i="8"/>
  <c r="M86" i="8"/>
  <c r="N86" i="8" s="1"/>
  <c r="L86" i="8"/>
  <c r="M85" i="8"/>
  <c r="O85" i="8" s="1"/>
  <c r="L85" i="8"/>
  <c r="M84" i="8"/>
  <c r="P84" i="8" s="1"/>
  <c r="L84" i="8"/>
  <c r="M83" i="8"/>
  <c r="N83" i="8" s="1"/>
  <c r="P83" i="8"/>
  <c r="O83" i="8"/>
  <c r="L83" i="8"/>
  <c r="M82" i="8"/>
  <c r="N82" i="8" s="1"/>
  <c r="L82" i="8"/>
  <c r="M81" i="8"/>
  <c r="O81" i="8" s="1"/>
  <c r="N81" i="8"/>
  <c r="L81" i="8"/>
  <c r="M80" i="8"/>
  <c r="P80" i="8" s="1"/>
  <c r="N80" i="8"/>
  <c r="L80" i="8"/>
  <c r="M79" i="8"/>
  <c r="O79" i="8" s="1"/>
  <c r="N79" i="8"/>
  <c r="L79" i="8"/>
  <c r="M78" i="8"/>
  <c r="N78" i="8" s="1"/>
  <c r="P78" i="8"/>
  <c r="O78" i="8"/>
  <c r="L78" i="8"/>
  <c r="M77" i="8"/>
  <c r="O77" i="8" s="1"/>
  <c r="P77" i="8"/>
  <c r="N77" i="8"/>
  <c r="L77" i="8"/>
  <c r="M76" i="8"/>
  <c r="P76" i="8" s="1"/>
  <c r="O76" i="8"/>
  <c r="N76" i="8"/>
  <c r="L76" i="8"/>
  <c r="M75" i="8"/>
  <c r="P75" i="8"/>
  <c r="O75" i="8"/>
  <c r="N75" i="8"/>
  <c r="L75" i="8"/>
  <c r="M74" i="8"/>
  <c r="N74" i="8" s="1"/>
  <c r="L74" i="8"/>
  <c r="M73" i="8"/>
  <c r="O73" i="8" s="1"/>
  <c r="L73" i="8"/>
  <c r="M72" i="8"/>
  <c r="P72" i="8" s="1"/>
  <c r="L72" i="8"/>
  <c r="M71" i="8"/>
  <c r="O71" i="8" s="1"/>
  <c r="N71" i="8"/>
  <c r="L71" i="8"/>
  <c r="M70" i="8"/>
  <c r="N70" i="8" s="1"/>
  <c r="L70" i="8"/>
  <c r="M69" i="8"/>
  <c r="O69" i="8" s="1"/>
  <c r="L69" i="8"/>
  <c r="M68" i="8"/>
  <c r="P68" i="8" s="1"/>
  <c r="L68" i="8"/>
  <c r="M67" i="8"/>
  <c r="N67" i="8" s="1"/>
  <c r="L67" i="8"/>
  <c r="M66" i="8"/>
  <c r="N66" i="8" s="1"/>
  <c r="L66" i="8"/>
  <c r="M65" i="8"/>
  <c r="O65" i="8" s="1"/>
  <c r="L65" i="8"/>
  <c r="M64" i="8"/>
  <c r="P64" i="8" s="1"/>
  <c r="N64" i="8"/>
  <c r="L64" i="8"/>
  <c r="M63" i="8"/>
  <c r="P63" i="8"/>
  <c r="O63" i="8"/>
  <c r="N63" i="8"/>
  <c r="L63" i="8"/>
  <c r="M62" i="8"/>
  <c r="N62" i="8" s="1"/>
  <c r="P62" i="8"/>
  <c r="O62" i="8"/>
  <c r="L62" i="8"/>
  <c r="M61" i="8"/>
  <c r="O61" i="8" s="1"/>
  <c r="P61" i="8"/>
  <c r="N61" i="8"/>
  <c r="L61" i="8"/>
  <c r="M60" i="8"/>
  <c r="P60" i="8" s="1"/>
  <c r="O60" i="8"/>
  <c r="N60" i="8"/>
  <c r="L60" i="8"/>
  <c r="M59" i="8"/>
  <c r="N59" i="8" s="1"/>
  <c r="P59" i="8"/>
  <c r="O59" i="8"/>
  <c r="L59" i="8"/>
  <c r="M58" i="8"/>
  <c r="N58" i="8" s="1"/>
  <c r="L58" i="8"/>
  <c r="M57" i="8"/>
  <c r="O57" i="8" s="1"/>
  <c r="L57" i="8"/>
  <c r="M56" i="8"/>
  <c r="P56" i="8" s="1"/>
  <c r="L56" i="8"/>
  <c r="M55" i="8"/>
  <c r="P55" i="8"/>
  <c r="O55" i="8"/>
  <c r="N55" i="8"/>
  <c r="L55" i="8"/>
  <c r="M54" i="8"/>
  <c r="N54" i="8" s="1"/>
  <c r="L54" i="8"/>
  <c r="M53" i="8"/>
  <c r="O53" i="8" s="1"/>
  <c r="L53" i="8"/>
  <c r="M52" i="8"/>
  <c r="P52" i="8" s="1"/>
  <c r="L52" i="8"/>
  <c r="M51" i="8"/>
  <c r="O51" i="8" s="1"/>
  <c r="N51" i="8"/>
  <c r="L51" i="8"/>
  <c r="M50" i="8"/>
  <c r="N50" i="8" s="1"/>
  <c r="O50" i="8"/>
  <c r="L50" i="8"/>
  <c r="M49" i="8"/>
  <c r="O49" i="8" s="1"/>
  <c r="L49" i="8"/>
  <c r="M48" i="8"/>
  <c r="P48" i="8" s="1"/>
  <c r="L48" i="8"/>
  <c r="M47" i="8"/>
  <c r="N47" i="8" s="1"/>
  <c r="P47" i="8"/>
  <c r="O47" i="8"/>
  <c r="L47" i="8"/>
  <c r="M46" i="8"/>
  <c r="N46" i="8" s="1"/>
  <c r="L46" i="8"/>
  <c r="M45" i="8"/>
  <c r="O45" i="8" s="1"/>
  <c r="L45" i="8"/>
  <c r="M44" i="8"/>
  <c r="P44" i="8" s="1"/>
  <c r="L44" i="8"/>
  <c r="M43" i="8"/>
  <c r="N43" i="8" s="1"/>
  <c r="L43" i="8"/>
  <c r="M42" i="8"/>
  <c r="N42" i="8" s="1"/>
  <c r="L42" i="8"/>
  <c r="M41" i="8"/>
  <c r="O41" i="8" s="1"/>
  <c r="L41" i="8"/>
  <c r="M40" i="8"/>
  <c r="P40" i="8" s="1"/>
  <c r="L40" i="8"/>
  <c r="M39" i="8"/>
  <c r="N39" i="8" s="1"/>
  <c r="P39" i="8"/>
  <c r="O39" i="8"/>
  <c r="L39" i="8"/>
  <c r="M38" i="8"/>
  <c r="N38" i="8" s="1"/>
  <c r="L38" i="8"/>
  <c r="M37" i="8"/>
  <c r="O37" i="8" s="1"/>
  <c r="L37" i="8"/>
  <c r="M36" i="8"/>
  <c r="P36" i="8" s="1"/>
  <c r="L36" i="8"/>
  <c r="M35" i="8"/>
  <c r="P35" i="8"/>
  <c r="O35" i="8"/>
  <c r="N35" i="8"/>
  <c r="L35" i="8"/>
  <c r="M34" i="8"/>
  <c r="N34" i="8" s="1"/>
  <c r="O34" i="8"/>
  <c r="L34" i="8"/>
  <c r="M33" i="8"/>
  <c r="O33" i="8" s="1"/>
  <c r="N33" i="8"/>
  <c r="L33" i="8"/>
  <c r="M32" i="8"/>
  <c r="P32" i="8" s="1"/>
  <c r="L32" i="8"/>
  <c r="M31" i="8"/>
  <c r="N31" i="8" s="1"/>
  <c r="L31" i="8"/>
  <c r="M30" i="8"/>
  <c r="N30" i="8" s="1"/>
  <c r="L30" i="8"/>
  <c r="M29" i="8"/>
  <c r="O29" i="8" s="1"/>
  <c r="L29" i="8"/>
  <c r="M28" i="8"/>
  <c r="P28" i="8" s="1"/>
  <c r="L28" i="8"/>
  <c r="M27" i="8"/>
  <c r="O27" i="8" s="1"/>
  <c r="N27" i="8"/>
  <c r="L27" i="8"/>
  <c r="M26" i="8"/>
  <c r="N26" i="8" s="1"/>
  <c r="L26" i="8"/>
  <c r="M25" i="8"/>
  <c r="O25" i="8" s="1"/>
  <c r="L25" i="8"/>
  <c r="M24" i="8"/>
  <c r="P24" i="8" s="1"/>
  <c r="L24" i="8"/>
  <c r="M23" i="8"/>
  <c r="N23" i="8" s="1"/>
  <c r="L23" i="8"/>
  <c r="M22" i="8"/>
  <c r="N22" i="8" s="1"/>
  <c r="L22" i="8"/>
  <c r="M21" i="8"/>
  <c r="O21" i="8" s="1"/>
  <c r="L21" i="8"/>
  <c r="M20" i="8"/>
  <c r="P20" i="8" s="1"/>
  <c r="L20" i="8"/>
  <c r="M19" i="8"/>
  <c r="N19" i="8" s="1"/>
  <c r="P19" i="8"/>
  <c r="O19" i="8"/>
  <c r="L19" i="8"/>
  <c r="M18" i="8"/>
  <c r="N18" i="8" s="1"/>
  <c r="L18" i="8"/>
  <c r="M17" i="8"/>
  <c r="P17" i="8" s="1"/>
  <c r="O17" i="8"/>
  <c r="N17" i="8"/>
  <c r="L17" i="8"/>
  <c r="M16" i="8"/>
  <c r="N16" i="8" s="1"/>
  <c r="P16" i="8"/>
  <c r="O16" i="8"/>
  <c r="L16" i="8"/>
  <c r="M15" i="8"/>
  <c r="P15" i="8" s="1"/>
  <c r="L15" i="8"/>
  <c r="M14" i="8"/>
  <c r="O14" i="8" s="1"/>
  <c r="P14" i="8"/>
  <c r="N14" i="8"/>
  <c r="L14" i="8"/>
  <c r="M13" i="8"/>
  <c r="N13" i="8" s="1"/>
  <c r="O13" i="8"/>
  <c r="L13" i="8"/>
  <c r="M12" i="8"/>
  <c r="O12" i="8" s="1"/>
  <c r="N12" i="8"/>
  <c r="L12" i="8"/>
  <c r="M11" i="8"/>
  <c r="P11" i="8" s="1"/>
  <c r="L11" i="8"/>
  <c r="M10" i="8"/>
  <c r="O10" i="8" s="1"/>
  <c r="L10" i="8"/>
  <c r="M9" i="8"/>
  <c r="N9" i="8" s="1"/>
  <c r="L9" i="8"/>
  <c r="M8" i="8"/>
  <c r="N8" i="8" s="1"/>
  <c r="P8" i="8"/>
  <c r="O8" i="8"/>
  <c r="L8" i="8"/>
  <c r="M7" i="8"/>
  <c r="P7" i="8" s="1"/>
  <c r="L7" i="8"/>
  <c r="M6" i="8"/>
  <c r="O6" i="8" s="1"/>
  <c r="P6" i="8"/>
  <c r="N6" i="8"/>
  <c r="L6" i="8"/>
  <c r="M5" i="8"/>
  <c r="N5" i="8" s="1"/>
  <c r="O5" i="8"/>
  <c r="L5" i="8"/>
  <c r="M4" i="8"/>
  <c r="O4" i="8" s="1"/>
  <c r="N4" i="8"/>
  <c r="L4" i="8"/>
  <c r="M3" i="8"/>
  <c r="P3" i="8" s="1"/>
  <c r="L3" i="8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" i="5"/>
  <c r="F6" i="7"/>
  <c r="K6" i="7"/>
  <c r="P6" i="7"/>
  <c r="Q6" i="7"/>
  <c r="R6" i="7"/>
  <c r="S6" i="7"/>
  <c r="T6" i="7"/>
  <c r="E111" i="7"/>
  <c r="E100" i="7"/>
  <c r="E85" i="7"/>
  <c r="E152" i="7"/>
  <c r="E72" i="7"/>
  <c r="E30" i="7"/>
  <c r="E148" i="4"/>
  <c r="E107" i="4"/>
  <c r="E96" i="4"/>
  <c r="E81" i="4"/>
  <c r="E68" i="4"/>
  <c r="E26" i="4"/>
  <c r="E148" i="3"/>
  <c r="E107" i="3"/>
  <c r="E96" i="3"/>
  <c r="E81" i="3"/>
  <c r="E68" i="3"/>
  <c r="E26" i="3"/>
  <c r="E148" i="1"/>
  <c r="E107" i="1"/>
  <c r="E96" i="1"/>
  <c r="E81" i="1"/>
  <c r="E68" i="1"/>
  <c r="E26" i="1"/>
  <c r="E148" i="2"/>
  <c r="J148" i="2" s="1"/>
  <c r="E68" i="2"/>
  <c r="J68" i="2" s="1"/>
  <c r="E107" i="2"/>
  <c r="J107" i="2" s="1"/>
  <c r="E96" i="2"/>
  <c r="J96" i="2" s="1"/>
  <c r="E26" i="2"/>
  <c r="J26" i="2" s="1"/>
  <c r="E81" i="2"/>
  <c r="J81" i="2" s="1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O16" i="1"/>
  <c r="E12" i="9" s="1"/>
  <c r="Q25" i="4"/>
  <c r="Q21" i="9" s="1"/>
  <c r="P25" i="4"/>
  <c r="L21" i="9" s="1"/>
  <c r="O25" i="4"/>
  <c r="G21" i="9" s="1"/>
  <c r="Q24" i="4"/>
  <c r="Q20" i="9" s="1"/>
  <c r="P24" i="4"/>
  <c r="L20" i="9" s="1"/>
  <c r="O24" i="4"/>
  <c r="G20" i="9" s="1"/>
  <c r="Q23" i="4"/>
  <c r="P23" i="4"/>
  <c r="L19" i="9" s="1"/>
  <c r="O23" i="4"/>
  <c r="G19" i="9" s="1"/>
  <c r="Q22" i="4"/>
  <c r="Q18" i="9" s="1"/>
  <c r="P22" i="4"/>
  <c r="L18" i="9" s="1"/>
  <c r="O22" i="4"/>
  <c r="G18" i="9" s="1"/>
  <c r="Q21" i="4"/>
  <c r="Q17" i="9" s="1"/>
  <c r="P21" i="4"/>
  <c r="L17" i="9" s="1"/>
  <c r="O21" i="4"/>
  <c r="G17" i="9" s="1"/>
  <c r="Q20" i="4"/>
  <c r="Q16" i="9" s="1"/>
  <c r="P20" i="4"/>
  <c r="L16" i="9" s="1"/>
  <c r="O20" i="4"/>
  <c r="G16" i="9" s="1"/>
  <c r="Q19" i="4"/>
  <c r="P19" i="4"/>
  <c r="L15" i="9" s="1"/>
  <c r="O19" i="4"/>
  <c r="G15" i="9" s="1"/>
  <c r="Q18" i="4"/>
  <c r="Q14" i="9" s="1"/>
  <c r="P18" i="4"/>
  <c r="L14" i="9" s="1"/>
  <c r="O18" i="4"/>
  <c r="G14" i="9" s="1"/>
  <c r="Q17" i="4"/>
  <c r="Q13" i="9" s="1"/>
  <c r="P17" i="4"/>
  <c r="L13" i="9" s="1"/>
  <c r="O17" i="4"/>
  <c r="G13" i="9" s="1"/>
  <c r="Q16" i="4"/>
  <c r="Q12" i="9" s="1"/>
  <c r="P16" i="4"/>
  <c r="L12" i="9" s="1"/>
  <c r="O16" i="4"/>
  <c r="G12" i="9" s="1"/>
  <c r="Q15" i="4"/>
  <c r="P15" i="4"/>
  <c r="L11" i="9" s="1"/>
  <c r="O15" i="4"/>
  <c r="G11" i="9" s="1"/>
  <c r="Q14" i="4"/>
  <c r="Q10" i="9" s="1"/>
  <c r="P14" i="4"/>
  <c r="L10" i="9" s="1"/>
  <c r="O14" i="4"/>
  <c r="G10" i="9" s="1"/>
  <c r="Q13" i="4"/>
  <c r="Q9" i="9" s="1"/>
  <c r="P13" i="4"/>
  <c r="L9" i="9" s="1"/>
  <c r="O13" i="4"/>
  <c r="G9" i="9" s="1"/>
  <c r="Q12" i="4"/>
  <c r="Q8" i="9" s="1"/>
  <c r="P12" i="4"/>
  <c r="L8" i="9" s="1"/>
  <c r="O12" i="4"/>
  <c r="G8" i="9" s="1"/>
  <c r="Q11" i="4"/>
  <c r="P11" i="4"/>
  <c r="L7" i="9" s="1"/>
  <c r="O11" i="4"/>
  <c r="G7" i="9" s="1"/>
  <c r="Q10" i="4"/>
  <c r="Q6" i="9" s="1"/>
  <c r="P10" i="4"/>
  <c r="L6" i="9" s="1"/>
  <c r="O10" i="4"/>
  <c r="G6" i="9" s="1"/>
  <c r="Q25" i="3"/>
  <c r="P21" i="9" s="1"/>
  <c r="P25" i="3"/>
  <c r="K21" i="9" s="1"/>
  <c r="O25" i="3"/>
  <c r="F21" i="9" s="1"/>
  <c r="Q24" i="3"/>
  <c r="P20" i="9" s="1"/>
  <c r="P24" i="3"/>
  <c r="K20" i="9" s="1"/>
  <c r="O24" i="3"/>
  <c r="F20" i="9" s="1"/>
  <c r="Q23" i="3"/>
  <c r="P19" i="9" s="1"/>
  <c r="P23" i="3"/>
  <c r="K19" i="9" s="1"/>
  <c r="O23" i="3"/>
  <c r="F19" i="9" s="1"/>
  <c r="Q22" i="3"/>
  <c r="P18" i="9" s="1"/>
  <c r="P22" i="3"/>
  <c r="K18" i="9" s="1"/>
  <c r="O22" i="3"/>
  <c r="F18" i="9" s="1"/>
  <c r="Q21" i="3"/>
  <c r="P17" i="9" s="1"/>
  <c r="P21" i="3"/>
  <c r="K17" i="9" s="1"/>
  <c r="O21" i="3"/>
  <c r="F17" i="9" s="1"/>
  <c r="Q20" i="3"/>
  <c r="P16" i="9" s="1"/>
  <c r="P20" i="3"/>
  <c r="K16" i="9" s="1"/>
  <c r="O20" i="3"/>
  <c r="F16" i="9" s="1"/>
  <c r="Q19" i="3"/>
  <c r="P15" i="9" s="1"/>
  <c r="P19" i="3"/>
  <c r="K15" i="9" s="1"/>
  <c r="O19" i="3"/>
  <c r="F15" i="9" s="1"/>
  <c r="Q18" i="3"/>
  <c r="P14" i="9" s="1"/>
  <c r="P18" i="3"/>
  <c r="K14" i="9" s="1"/>
  <c r="O18" i="3"/>
  <c r="F14" i="9" s="1"/>
  <c r="Q17" i="3"/>
  <c r="P13" i="9" s="1"/>
  <c r="P17" i="3"/>
  <c r="K13" i="9" s="1"/>
  <c r="O17" i="3"/>
  <c r="F13" i="9" s="1"/>
  <c r="Q16" i="3"/>
  <c r="P12" i="9" s="1"/>
  <c r="P16" i="3"/>
  <c r="K12" i="9" s="1"/>
  <c r="O16" i="3"/>
  <c r="F12" i="9" s="1"/>
  <c r="Q15" i="3"/>
  <c r="P11" i="9" s="1"/>
  <c r="P15" i="3"/>
  <c r="K11" i="9" s="1"/>
  <c r="O15" i="3"/>
  <c r="F11" i="9" s="1"/>
  <c r="Q14" i="3"/>
  <c r="P10" i="9" s="1"/>
  <c r="P14" i="3"/>
  <c r="K10" i="9" s="1"/>
  <c r="O14" i="3"/>
  <c r="F10" i="9" s="1"/>
  <c r="Q13" i="3"/>
  <c r="P9" i="9" s="1"/>
  <c r="P13" i="3"/>
  <c r="K9" i="9" s="1"/>
  <c r="O13" i="3"/>
  <c r="F9" i="9" s="1"/>
  <c r="Q12" i="3"/>
  <c r="P8" i="9" s="1"/>
  <c r="P12" i="3"/>
  <c r="K8" i="9" s="1"/>
  <c r="O12" i="3"/>
  <c r="F8" i="9" s="1"/>
  <c r="Q11" i="3"/>
  <c r="P7" i="9" s="1"/>
  <c r="P11" i="3"/>
  <c r="K7" i="9" s="1"/>
  <c r="O11" i="3"/>
  <c r="F7" i="9" s="1"/>
  <c r="Q10" i="3"/>
  <c r="P6" i="9" s="1"/>
  <c r="P10" i="3"/>
  <c r="K6" i="9" s="1"/>
  <c r="O10" i="3"/>
  <c r="F6" i="9" s="1"/>
  <c r="Q25" i="1"/>
  <c r="O21" i="9" s="1"/>
  <c r="P25" i="1"/>
  <c r="J21" i="9" s="1"/>
  <c r="O25" i="1"/>
  <c r="E21" i="9" s="1"/>
  <c r="Q24" i="1"/>
  <c r="O20" i="9" s="1"/>
  <c r="P24" i="1"/>
  <c r="J20" i="9" s="1"/>
  <c r="O24" i="1"/>
  <c r="E20" i="9" s="1"/>
  <c r="Q23" i="1"/>
  <c r="O19" i="9" s="1"/>
  <c r="P23" i="1"/>
  <c r="J19" i="9" s="1"/>
  <c r="O23" i="1"/>
  <c r="E19" i="9" s="1"/>
  <c r="Q22" i="1"/>
  <c r="O18" i="9" s="1"/>
  <c r="P22" i="1"/>
  <c r="J18" i="9" s="1"/>
  <c r="O22" i="1"/>
  <c r="E18" i="9" s="1"/>
  <c r="Q21" i="1"/>
  <c r="O17" i="9" s="1"/>
  <c r="P21" i="1"/>
  <c r="J17" i="9" s="1"/>
  <c r="O21" i="1"/>
  <c r="E17" i="9" s="1"/>
  <c r="Q20" i="1"/>
  <c r="O16" i="9" s="1"/>
  <c r="P20" i="1"/>
  <c r="J16" i="9" s="1"/>
  <c r="O20" i="1"/>
  <c r="E16" i="9" s="1"/>
  <c r="Q19" i="1"/>
  <c r="O15" i="9" s="1"/>
  <c r="P19" i="1"/>
  <c r="J15" i="9" s="1"/>
  <c r="O19" i="1"/>
  <c r="E15" i="9" s="1"/>
  <c r="Q18" i="1"/>
  <c r="O14" i="9" s="1"/>
  <c r="P18" i="1"/>
  <c r="J14" i="9" s="1"/>
  <c r="O18" i="1"/>
  <c r="E14" i="9" s="1"/>
  <c r="Q17" i="1"/>
  <c r="O13" i="9" s="1"/>
  <c r="P17" i="1"/>
  <c r="J13" i="9" s="1"/>
  <c r="O17" i="1"/>
  <c r="E13" i="9" s="1"/>
  <c r="Q16" i="1"/>
  <c r="O12" i="9" s="1"/>
  <c r="P16" i="1"/>
  <c r="J12" i="9" s="1"/>
  <c r="Q15" i="1"/>
  <c r="O11" i="9" s="1"/>
  <c r="P15" i="1"/>
  <c r="J11" i="9" s="1"/>
  <c r="O15" i="1"/>
  <c r="E11" i="9" s="1"/>
  <c r="Q14" i="1"/>
  <c r="O10" i="9" s="1"/>
  <c r="P14" i="1"/>
  <c r="J10" i="9" s="1"/>
  <c r="O14" i="1"/>
  <c r="E10" i="9" s="1"/>
  <c r="Q13" i="1"/>
  <c r="O9" i="9" s="1"/>
  <c r="P13" i="1"/>
  <c r="J9" i="9" s="1"/>
  <c r="O13" i="1"/>
  <c r="E9" i="9" s="1"/>
  <c r="Q12" i="1"/>
  <c r="O8" i="9" s="1"/>
  <c r="P12" i="1"/>
  <c r="J8" i="9" s="1"/>
  <c r="O12" i="1"/>
  <c r="E8" i="9" s="1"/>
  <c r="Q11" i="1"/>
  <c r="O7" i="9" s="1"/>
  <c r="P11" i="1"/>
  <c r="J7" i="9" s="1"/>
  <c r="O11" i="1"/>
  <c r="E7" i="9" s="1"/>
  <c r="Q10" i="1"/>
  <c r="O6" i="9" s="1"/>
  <c r="P10" i="1"/>
  <c r="J6" i="9" s="1"/>
  <c r="O10" i="1"/>
  <c r="E6" i="9" s="1"/>
  <c r="Q25" i="2"/>
  <c r="N21" i="9" s="1"/>
  <c r="P25" i="2"/>
  <c r="I21" i="9" s="1"/>
  <c r="O25" i="2"/>
  <c r="D21" i="9" s="1"/>
  <c r="Q24" i="2"/>
  <c r="N20" i="9" s="1"/>
  <c r="P24" i="2"/>
  <c r="I20" i="9" s="1"/>
  <c r="O24" i="2"/>
  <c r="D20" i="9" s="1"/>
  <c r="Q23" i="2"/>
  <c r="N19" i="9" s="1"/>
  <c r="P23" i="2"/>
  <c r="I19" i="9" s="1"/>
  <c r="O23" i="2"/>
  <c r="D19" i="9" s="1"/>
  <c r="Q22" i="2"/>
  <c r="N18" i="9" s="1"/>
  <c r="P22" i="2"/>
  <c r="I18" i="9" s="1"/>
  <c r="O22" i="2"/>
  <c r="D18" i="9" s="1"/>
  <c r="Q21" i="2"/>
  <c r="N17" i="9" s="1"/>
  <c r="P21" i="2"/>
  <c r="I17" i="9" s="1"/>
  <c r="O21" i="2"/>
  <c r="D17" i="9" s="1"/>
  <c r="Q20" i="2"/>
  <c r="N16" i="9" s="1"/>
  <c r="P20" i="2"/>
  <c r="I16" i="9" s="1"/>
  <c r="O20" i="2"/>
  <c r="D16" i="9" s="1"/>
  <c r="Q19" i="2"/>
  <c r="N15" i="9" s="1"/>
  <c r="P19" i="2"/>
  <c r="I15" i="9" s="1"/>
  <c r="O19" i="2"/>
  <c r="D15" i="9" s="1"/>
  <c r="Q18" i="2"/>
  <c r="N14" i="9" s="1"/>
  <c r="P18" i="2"/>
  <c r="I14" i="9" s="1"/>
  <c r="O18" i="2"/>
  <c r="D14" i="9" s="1"/>
  <c r="Q17" i="2"/>
  <c r="N13" i="9" s="1"/>
  <c r="P17" i="2"/>
  <c r="I13" i="9" s="1"/>
  <c r="O17" i="2"/>
  <c r="D13" i="9" s="1"/>
  <c r="Q16" i="2"/>
  <c r="N12" i="9" s="1"/>
  <c r="P16" i="2"/>
  <c r="I12" i="9" s="1"/>
  <c r="O16" i="2"/>
  <c r="D12" i="9" s="1"/>
  <c r="Q15" i="2"/>
  <c r="N11" i="9" s="1"/>
  <c r="P15" i="2"/>
  <c r="I11" i="9" s="1"/>
  <c r="O15" i="2"/>
  <c r="D11" i="9" s="1"/>
  <c r="Q14" i="2"/>
  <c r="N10" i="9" s="1"/>
  <c r="P14" i="2"/>
  <c r="I10" i="9" s="1"/>
  <c r="O14" i="2"/>
  <c r="D10" i="9" s="1"/>
  <c r="Q13" i="2"/>
  <c r="N9" i="9" s="1"/>
  <c r="P13" i="2"/>
  <c r="I9" i="9" s="1"/>
  <c r="O13" i="2"/>
  <c r="D9" i="9" s="1"/>
  <c r="Q12" i="2"/>
  <c r="N8" i="9" s="1"/>
  <c r="P12" i="2"/>
  <c r="I8" i="9" s="1"/>
  <c r="O12" i="2"/>
  <c r="D8" i="9" s="1"/>
  <c r="Q11" i="2"/>
  <c r="N7" i="9" s="1"/>
  <c r="P11" i="2"/>
  <c r="I7" i="9" s="1"/>
  <c r="O11" i="2"/>
  <c r="D7" i="9" s="1"/>
  <c r="Q10" i="2"/>
  <c r="N6" i="9" s="1"/>
  <c r="P10" i="2"/>
  <c r="I6" i="9" s="1"/>
  <c r="O10" i="2"/>
  <c r="D6" i="9" s="1"/>
  <c r="Q25" i="5"/>
  <c r="M21" i="9" s="1"/>
  <c r="Q24" i="5"/>
  <c r="M20" i="9" s="1"/>
  <c r="Q23" i="5"/>
  <c r="M19" i="9" s="1"/>
  <c r="Q22" i="5"/>
  <c r="M18" i="9" s="1"/>
  <c r="Q21" i="5"/>
  <c r="M17" i="9" s="1"/>
  <c r="Q20" i="5"/>
  <c r="M16" i="9" s="1"/>
  <c r="Q19" i="5"/>
  <c r="M15" i="9" s="1"/>
  <c r="Q18" i="5"/>
  <c r="M14" i="9" s="1"/>
  <c r="Q17" i="5"/>
  <c r="M13" i="9" s="1"/>
  <c r="Q16" i="5"/>
  <c r="M12" i="9" s="1"/>
  <c r="Q15" i="5"/>
  <c r="M11" i="9" s="1"/>
  <c r="Q14" i="5"/>
  <c r="M10" i="9" s="1"/>
  <c r="Q13" i="5"/>
  <c r="M9" i="9" s="1"/>
  <c r="Q12" i="5"/>
  <c r="M8" i="9" s="1"/>
  <c r="Q11" i="5"/>
  <c r="M7" i="9" s="1"/>
  <c r="Q10" i="5"/>
  <c r="M6" i="9" s="1"/>
  <c r="P25" i="5"/>
  <c r="H21" i="9" s="1"/>
  <c r="P24" i="5"/>
  <c r="H20" i="9" s="1"/>
  <c r="P23" i="5"/>
  <c r="H19" i="9" s="1"/>
  <c r="P22" i="5"/>
  <c r="H18" i="9" s="1"/>
  <c r="P21" i="5"/>
  <c r="H17" i="9" s="1"/>
  <c r="P20" i="5"/>
  <c r="H16" i="9" s="1"/>
  <c r="P19" i="5"/>
  <c r="H15" i="9" s="1"/>
  <c r="P18" i="5"/>
  <c r="H14" i="9" s="1"/>
  <c r="P17" i="5"/>
  <c r="H13" i="9" s="1"/>
  <c r="P16" i="5"/>
  <c r="H12" i="9" s="1"/>
  <c r="P15" i="5"/>
  <c r="H11" i="9" s="1"/>
  <c r="P14" i="5"/>
  <c r="H10" i="9" s="1"/>
  <c r="P13" i="5"/>
  <c r="H9" i="9" s="1"/>
  <c r="P12" i="5"/>
  <c r="H8" i="9" s="1"/>
  <c r="P11" i="5"/>
  <c r="H7" i="9" s="1"/>
  <c r="P10" i="5"/>
  <c r="H6" i="9" s="1"/>
  <c r="O25" i="5"/>
  <c r="C21" i="9" s="1"/>
  <c r="O24" i="5"/>
  <c r="C20" i="9" s="1"/>
  <c r="O23" i="5"/>
  <c r="C19" i="9" s="1"/>
  <c r="O22" i="5"/>
  <c r="C18" i="9" s="1"/>
  <c r="O21" i="5"/>
  <c r="C17" i="9" s="1"/>
  <c r="O20" i="5"/>
  <c r="C16" i="9" s="1"/>
  <c r="O19" i="5"/>
  <c r="C15" i="9" s="1"/>
  <c r="O18" i="5"/>
  <c r="C14" i="9" s="1"/>
  <c r="O17" i="5"/>
  <c r="C13" i="9" s="1"/>
  <c r="O16" i="5"/>
  <c r="C12" i="9" s="1"/>
  <c r="O15" i="5"/>
  <c r="C11" i="9" s="1"/>
  <c r="O14" i="5"/>
  <c r="C10" i="9" s="1"/>
  <c r="O13" i="5"/>
  <c r="C9" i="9" s="1"/>
  <c r="O12" i="5"/>
  <c r="C8" i="9" s="1"/>
  <c r="O11" i="5"/>
  <c r="C7" i="9" s="1"/>
  <c r="O10" i="5"/>
  <c r="C6" i="9" s="1"/>
  <c r="O5" i="5"/>
  <c r="F217" i="7" s="1"/>
  <c r="P5" i="5"/>
  <c r="Q5" i="5"/>
  <c r="O6" i="5"/>
  <c r="P6" i="5"/>
  <c r="K218" i="7" s="1"/>
  <c r="Q6" i="5"/>
  <c r="P218" i="7" s="1"/>
  <c r="O7" i="5"/>
  <c r="F219" i="7" s="1"/>
  <c r="P7" i="5"/>
  <c r="K219" i="7" s="1"/>
  <c r="Q7" i="5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1" i="7"/>
  <c r="E33" i="7"/>
  <c r="E32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3" i="7"/>
  <c r="E74" i="7"/>
  <c r="E75" i="7"/>
  <c r="E76" i="7"/>
  <c r="E77" i="7"/>
  <c r="E78" i="7"/>
  <c r="E79" i="7"/>
  <c r="E80" i="7"/>
  <c r="E81" i="7"/>
  <c r="E82" i="7"/>
  <c r="E83" i="7"/>
  <c r="E84" i="7"/>
  <c r="E86" i="7"/>
  <c r="E87" i="7"/>
  <c r="E88" i="7"/>
  <c r="E89" i="7"/>
  <c r="E90" i="7"/>
  <c r="E91" i="7"/>
  <c r="E92" i="7"/>
  <c r="E94" i="7"/>
  <c r="E93" i="7"/>
  <c r="E95" i="7"/>
  <c r="E96" i="7"/>
  <c r="E97" i="7"/>
  <c r="E98" i="7"/>
  <c r="E99" i="7"/>
  <c r="E101" i="7"/>
  <c r="E102" i="7"/>
  <c r="E103" i="7"/>
  <c r="E104" i="7"/>
  <c r="E105" i="7"/>
  <c r="E106" i="7"/>
  <c r="E107" i="7"/>
  <c r="E108" i="7"/>
  <c r="E109" i="7"/>
  <c r="E110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50" i="7"/>
  <c r="E151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6" i="7"/>
  <c r="E165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49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6" i="7"/>
  <c r="E90" i="4"/>
  <c r="E90" i="3"/>
  <c r="E90" i="1"/>
  <c r="E90" i="2"/>
  <c r="J90" i="2" s="1"/>
  <c r="E161" i="4"/>
  <c r="E161" i="1"/>
  <c r="E161" i="2"/>
  <c r="J161" i="2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9" i="3"/>
  <c r="E70" i="3"/>
  <c r="E71" i="3"/>
  <c r="E72" i="3"/>
  <c r="E73" i="3"/>
  <c r="E74" i="3"/>
  <c r="E75" i="3"/>
  <c r="E76" i="3"/>
  <c r="E78" i="3"/>
  <c r="E79" i="3"/>
  <c r="E80" i="3"/>
  <c r="E82" i="3"/>
  <c r="E83" i="3"/>
  <c r="E84" i="3"/>
  <c r="E85" i="3"/>
  <c r="E86" i="3"/>
  <c r="E87" i="3"/>
  <c r="E88" i="3"/>
  <c r="E89" i="3"/>
  <c r="E91" i="3"/>
  <c r="E92" i="3"/>
  <c r="E93" i="3"/>
  <c r="E94" i="3"/>
  <c r="E95" i="3"/>
  <c r="E97" i="3"/>
  <c r="E98" i="3"/>
  <c r="E99" i="3"/>
  <c r="E100" i="3"/>
  <c r="E101" i="3"/>
  <c r="E102" i="3"/>
  <c r="E103" i="3"/>
  <c r="E104" i="3"/>
  <c r="E105" i="3"/>
  <c r="E77" i="3"/>
  <c r="E106" i="3"/>
  <c r="E108" i="3"/>
  <c r="E109" i="3"/>
  <c r="E110" i="3"/>
  <c r="E111" i="3"/>
  <c r="E112" i="3"/>
  <c r="E113" i="3"/>
  <c r="E206" i="3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9" i="1"/>
  <c r="E70" i="1"/>
  <c r="E71" i="1"/>
  <c r="E72" i="1"/>
  <c r="E73" i="1"/>
  <c r="E74" i="1"/>
  <c r="E75" i="1"/>
  <c r="E76" i="1"/>
  <c r="E78" i="1"/>
  <c r="E79" i="1"/>
  <c r="E80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7" i="1"/>
  <c r="E98" i="1"/>
  <c r="E99" i="1"/>
  <c r="E100" i="1"/>
  <c r="E101" i="1"/>
  <c r="E102" i="1"/>
  <c r="E103" i="1"/>
  <c r="E104" i="1"/>
  <c r="E105" i="1"/>
  <c r="E77" i="1"/>
  <c r="E106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6" i="1"/>
  <c r="E147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45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3" i="2"/>
  <c r="J3" i="2" s="1"/>
  <c r="E4" i="2"/>
  <c r="J4" i="2" s="1"/>
  <c r="E5" i="2"/>
  <c r="J5" i="2" s="1"/>
  <c r="E6" i="2"/>
  <c r="J6" i="2" s="1"/>
  <c r="E7" i="2"/>
  <c r="J7" i="2" s="1"/>
  <c r="E8" i="2"/>
  <c r="J8" i="2" s="1"/>
  <c r="E9" i="2"/>
  <c r="J9" i="2" s="1"/>
  <c r="E10" i="2"/>
  <c r="J10" i="2" s="1"/>
  <c r="E11" i="2"/>
  <c r="J11" i="2" s="1"/>
  <c r="E12" i="2"/>
  <c r="J12" i="2" s="1"/>
  <c r="E13" i="2"/>
  <c r="J13" i="2" s="1"/>
  <c r="E14" i="2"/>
  <c r="J14" i="2" s="1"/>
  <c r="E15" i="2"/>
  <c r="J15" i="2" s="1"/>
  <c r="E16" i="2"/>
  <c r="J16" i="2" s="1"/>
  <c r="E17" i="2"/>
  <c r="J17" i="2" s="1"/>
  <c r="E18" i="2"/>
  <c r="J18" i="2" s="1"/>
  <c r="E19" i="2"/>
  <c r="J19" i="2" s="1"/>
  <c r="E20" i="2"/>
  <c r="J20" i="2" s="1"/>
  <c r="E21" i="2"/>
  <c r="J21" i="2" s="1"/>
  <c r="E22" i="2"/>
  <c r="J22" i="2" s="1"/>
  <c r="E23" i="2"/>
  <c r="J23" i="2" s="1"/>
  <c r="E24" i="2"/>
  <c r="J24" i="2" s="1"/>
  <c r="E25" i="2"/>
  <c r="J25" i="2" s="1"/>
  <c r="E27" i="2"/>
  <c r="J27" i="2" s="1"/>
  <c r="E28" i="2"/>
  <c r="J28" i="2" s="1"/>
  <c r="E29" i="2"/>
  <c r="J29" i="2" s="1"/>
  <c r="E30" i="2"/>
  <c r="J30" i="2" s="1"/>
  <c r="E31" i="2"/>
  <c r="J31" i="2" s="1"/>
  <c r="E32" i="2"/>
  <c r="J32" i="2" s="1"/>
  <c r="E33" i="2"/>
  <c r="J33" i="2" s="1"/>
  <c r="E34" i="2"/>
  <c r="J34" i="2" s="1"/>
  <c r="E35" i="2"/>
  <c r="J35" i="2" s="1"/>
  <c r="E36" i="2"/>
  <c r="J36" i="2" s="1"/>
  <c r="E37" i="2"/>
  <c r="J37" i="2" s="1"/>
  <c r="E38" i="2"/>
  <c r="J38" i="2" s="1"/>
  <c r="E39" i="2"/>
  <c r="J39" i="2" s="1"/>
  <c r="E40" i="2"/>
  <c r="J40" i="2" s="1"/>
  <c r="E41" i="2"/>
  <c r="J41" i="2" s="1"/>
  <c r="E42" i="2"/>
  <c r="J42" i="2" s="1"/>
  <c r="E43" i="2"/>
  <c r="J43" i="2" s="1"/>
  <c r="E44" i="2"/>
  <c r="J44" i="2" s="1"/>
  <c r="E45" i="2"/>
  <c r="J45" i="2" s="1"/>
  <c r="E46" i="2"/>
  <c r="J46" i="2" s="1"/>
  <c r="E47" i="2"/>
  <c r="J47" i="2" s="1"/>
  <c r="E48" i="2"/>
  <c r="J48" i="2" s="1"/>
  <c r="E49" i="2"/>
  <c r="J49" i="2" s="1"/>
  <c r="E50" i="2"/>
  <c r="J50" i="2" s="1"/>
  <c r="E51" i="2"/>
  <c r="J51" i="2" s="1"/>
  <c r="E52" i="2"/>
  <c r="J52" i="2" s="1"/>
  <c r="E53" i="2"/>
  <c r="J53" i="2" s="1"/>
  <c r="E54" i="2"/>
  <c r="J54" i="2" s="1"/>
  <c r="E55" i="2"/>
  <c r="J55" i="2" s="1"/>
  <c r="E56" i="2"/>
  <c r="J56" i="2" s="1"/>
  <c r="E57" i="2"/>
  <c r="J57" i="2" s="1"/>
  <c r="E58" i="2"/>
  <c r="J58" i="2" s="1"/>
  <c r="E59" i="2"/>
  <c r="J59" i="2" s="1"/>
  <c r="E60" i="2"/>
  <c r="J60" i="2" s="1"/>
  <c r="E61" i="2"/>
  <c r="J61" i="2" s="1"/>
  <c r="E62" i="2"/>
  <c r="J62" i="2" s="1"/>
  <c r="E63" i="2"/>
  <c r="J63" i="2" s="1"/>
  <c r="E64" i="2"/>
  <c r="J64" i="2" s="1"/>
  <c r="E65" i="2"/>
  <c r="J65" i="2" s="1"/>
  <c r="E66" i="2"/>
  <c r="J66" i="2" s="1"/>
  <c r="E67" i="2"/>
  <c r="J67" i="2" s="1"/>
  <c r="E69" i="2"/>
  <c r="J69" i="2" s="1"/>
  <c r="E70" i="2"/>
  <c r="J70" i="2" s="1"/>
  <c r="E71" i="2"/>
  <c r="J71" i="2" s="1"/>
  <c r="E72" i="2"/>
  <c r="J72" i="2" s="1"/>
  <c r="E73" i="2"/>
  <c r="J73" i="2" s="1"/>
  <c r="E74" i="2"/>
  <c r="J74" i="2" s="1"/>
  <c r="E75" i="2"/>
  <c r="J75" i="2" s="1"/>
  <c r="E76" i="2"/>
  <c r="J76" i="2" s="1"/>
  <c r="E77" i="2"/>
  <c r="J77" i="2" s="1"/>
  <c r="E78" i="2"/>
  <c r="J78" i="2" s="1"/>
  <c r="E79" i="2"/>
  <c r="J79" i="2" s="1"/>
  <c r="E80" i="2"/>
  <c r="J80" i="2" s="1"/>
  <c r="E82" i="2"/>
  <c r="J82" i="2" s="1"/>
  <c r="E83" i="2"/>
  <c r="J83" i="2" s="1"/>
  <c r="E84" i="2"/>
  <c r="J84" i="2" s="1"/>
  <c r="E85" i="2"/>
  <c r="J85" i="2" s="1"/>
  <c r="E86" i="2"/>
  <c r="J86" i="2" s="1"/>
  <c r="E87" i="2"/>
  <c r="J87" i="2" s="1"/>
  <c r="E88" i="2"/>
  <c r="J88" i="2" s="1"/>
  <c r="E89" i="2"/>
  <c r="J89" i="2" s="1"/>
  <c r="E91" i="2"/>
  <c r="J91" i="2" s="1"/>
  <c r="E92" i="2"/>
  <c r="J92" i="2" s="1"/>
  <c r="E93" i="2"/>
  <c r="J93" i="2" s="1"/>
  <c r="E94" i="2"/>
  <c r="J94" i="2" s="1"/>
  <c r="E95" i="2"/>
  <c r="J95" i="2" s="1"/>
  <c r="E97" i="2"/>
  <c r="J97" i="2" s="1"/>
  <c r="E98" i="2"/>
  <c r="J98" i="2" s="1"/>
  <c r="E99" i="2"/>
  <c r="J99" i="2" s="1"/>
  <c r="E100" i="2"/>
  <c r="J100" i="2" s="1"/>
  <c r="E101" i="2"/>
  <c r="J101" i="2" s="1"/>
  <c r="E102" i="2"/>
  <c r="J102" i="2" s="1"/>
  <c r="E103" i="2"/>
  <c r="J103" i="2" s="1"/>
  <c r="E104" i="2"/>
  <c r="J104" i="2" s="1"/>
  <c r="E105" i="2"/>
  <c r="J105" i="2" s="1"/>
  <c r="E106" i="2"/>
  <c r="J106" i="2" s="1"/>
  <c r="E108" i="2"/>
  <c r="J108" i="2" s="1"/>
  <c r="E109" i="2"/>
  <c r="J109" i="2" s="1"/>
  <c r="E110" i="2"/>
  <c r="J110" i="2" s="1"/>
  <c r="E111" i="2"/>
  <c r="J111" i="2" s="1"/>
  <c r="E112" i="2"/>
  <c r="J112" i="2" s="1"/>
  <c r="E113" i="2"/>
  <c r="J113" i="2" s="1"/>
  <c r="E114" i="2"/>
  <c r="J114" i="2" s="1"/>
  <c r="E115" i="2"/>
  <c r="J115" i="2" s="1"/>
  <c r="E116" i="2"/>
  <c r="J116" i="2" s="1"/>
  <c r="E117" i="2"/>
  <c r="J117" i="2" s="1"/>
  <c r="E118" i="2"/>
  <c r="J118" i="2" s="1"/>
  <c r="E119" i="2"/>
  <c r="J119" i="2" s="1"/>
  <c r="E120" i="2"/>
  <c r="J120" i="2" s="1"/>
  <c r="E121" i="2"/>
  <c r="J121" i="2" s="1"/>
  <c r="E122" i="2"/>
  <c r="J122" i="2" s="1"/>
  <c r="E123" i="2"/>
  <c r="J123" i="2" s="1"/>
  <c r="E124" i="2"/>
  <c r="J124" i="2" s="1"/>
  <c r="E125" i="2"/>
  <c r="J125" i="2" s="1"/>
  <c r="E126" i="2"/>
  <c r="J126" i="2" s="1"/>
  <c r="E127" i="2"/>
  <c r="J127" i="2" s="1"/>
  <c r="E128" i="2"/>
  <c r="J128" i="2" s="1"/>
  <c r="E129" i="2"/>
  <c r="J129" i="2" s="1"/>
  <c r="E130" i="2"/>
  <c r="J130" i="2" s="1"/>
  <c r="E131" i="2"/>
  <c r="J131" i="2" s="1"/>
  <c r="E132" i="2"/>
  <c r="J132" i="2" s="1"/>
  <c r="E133" i="2"/>
  <c r="J133" i="2" s="1"/>
  <c r="E134" i="2"/>
  <c r="J134" i="2" s="1"/>
  <c r="E135" i="2"/>
  <c r="J135" i="2" s="1"/>
  <c r="E136" i="2"/>
  <c r="J136" i="2" s="1"/>
  <c r="E137" i="2"/>
  <c r="J137" i="2" s="1"/>
  <c r="E138" i="2"/>
  <c r="J138" i="2" s="1"/>
  <c r="E139" i="2"/>
  <c r="J139" i="2" s="1"/>
  <c r="E140" i="2"/>
  <c r="J140" i="2" s="1"/>
  <c r="E141" i="2"/>
  <c r="J141" i="2" s="1"/>
  <c r="E142" i="2"/>
  <c r="J142" i="2" s="1"/>
  <c r="E143" i="2"/>
  <c r="J143" i="2" s="1"/>
  <c r="E144" i="2"/>
  <c r="J144" i="2" s="1"/>
  <c r="E146" i="2"/>
  <c r="J146" i="2" s="1"/>
  <c r="E147" i="2"/>
  <c r="J147" i="2" s="1"/>
  <c r="E149" i="2"/>
  <c r="J149" i="2" s="1"/>
  <c r="E150" i="2"/>
  <c r="J150" i="2" s="1"/>
  <c r="E151" i="2"/>
  <c r="J151" i="2" s="1"/>
  <c r="E152" i="2"/>
  <c r="J152" i="2" s="1"/>
  <c r="E153" i="2"/>
  <c r="J153" i="2" s="1"/>
  <c r="E154" i="2"/>
  <c r="J154" i="2" s="1"/>
  <c r="E155" i="2"/>
  <c r="J155" i="2" s="1"/>
  <c r="E156" i="2"/>
  <c r="J156" i="2" s="1"/>
  <c r="E157" i="2"/>
  <c r="J157" i="2" s="1"/>
  <c r="E158" i="2"/>
  <c r="J158" i="2" s="1"/>
  <c r="E159" i="2"/>
  <c r="J159" i="2" s="1"/>
  <c r="E160" i="2"/>
  <c r="J160" i="2" s="1"/>
  <c r="E162" i="2"/>
  <c r="J162" i="2" s="1"/>
  <c r="E163" i="2"/>
  <c r="J163" i="2" s="1"/>
  <c r="E164" i="2"/>
  <c r="J164" i="2" s="1"/>
  <c r="E165" i="2"/>
  <c r="J165" i="2" s="1"/>
  <c r="E166" i="2"/>
  <c r="J166" i="2" s="1"/>
  <c r="E167" i="2"/>
  <c r="J167" i="2" s="1"/>
  <c r="E168" i="2"/>
  <c r="J168" i="2" s="1"/>
  <c r="E169" i="2"/>
  <c r="J169" i="2" s="1"/>
  <c r="E170" i="2"/>
  <c r="J170" i="2" s="1"/>
  <c r="E171" i="2"/>
  <c r="J171" i="2" s="1"/>
  <c r="E172" i="2"/>
  <c r="J172" i="2" s="1"/>
  <c r="E173" i="2"/>
  <c r="J173" i="2" s="1"/>
  <c r="E174" i="2"/>
  <c r="J174" i="2" s="1"/>
  <c r="E175" i="2"/>
  <c r="J175" i="2" s="1"/>
  <c r="E176" i="2"/>
  <c r="J176" i="2" s="1"/>
  <c r="E177" i="2"/>
  <c r="J177" i="2" s="1"/>
  <c r="E178" i="2"/>
  <c r="J178" i="2" s="1"/>
  <c r="E179" i="2"/>
  <c r="J179" i="2" s="1"/>
  <c r="E180" i="2"/>
  <c r="J180" i="2" s="1"/>
  <c r="E181" i="2"/>
  <c r="J181" i="2" s="1"/>
  <c r="E182" i="2"/>
  <c r="J182" i="2" s="1"/>
  <c r="E183" i="2"/>
  <c r="J183" i="2" s="1"/>
  <c r="E184" i="2"/>
  <c r="J184" i="2" s="1"/>
  <c r="E185" i="2"/>
  <c r="J185" i="2" s="1"/>
  <c r="E186" i="2"/>
  <c r="J186" i="2" s="1"/>
  <c r="E187" i="2"/>
  <c r="J187" i="2" s="1"/>
  <c r="E188" i="2"/>
  <c r="J188" i="2" s="1"/>
  <c r="E189" i="2"/>
  <c r="J189" i="2" s="1"/>
  <c r="E190" i="2"/>
  <c r="J190" i="2" s="1"/>
  <c r="E191" i="2"/>
  <c r="J191" i="2" s="1"/>
  <c r="E192" i="2"/>
  <c r="J192" i="2" s="1"/>
  <c r="E193" i="2"/>
  <c r="J193" i="2" s="1"/>
  <c r="E194" i="2"/>
  <c r="J194" i="2" s="1"/>
  <c r="E145" i="2"/>
  <c r="J145" i="2" s="1"/>
  <c r="E195" i="2"/>
  <c r="J195" i="2" s="1"/>
  <c r="E196" i="2"/>
  <c r="J196" i="2" s="1"/>
  <c r="E197" i="2"/>
  <c r="J197" i="2" s="1"/>
  <c r="E198" i="2"/>
  <c r="J198" i="2" s="1"/>
  <c r="E199" i="2"/>
  <c r="J199" i="2" s="1"/>
  <c r="E200" i="2"/>
  <c r="J200" i="2" s="1"/>
  <c r="E201" i="2"/>
  <c r="J201" i="2" s="1"/>
  <c r="E202" i="2"/>
  <c r="J202" i="2" s="1"/>
  <c r="E203" i="2"/>
  <c r="J203" i="2" s="1"/>
  <c r="E204" i="2"/>
  <c r="J204" i="2" s="1"/>
  <c r="E205" i="2"/>
  <c r="J205" i="2" s="1"/>
  <c r="E206" i="2"/>
  <c r="J206" i="2" s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9" i="4"/>
  <c r="E70" i="4"/>
  <c r="E71" i="4"/>
  <c r="E72" i="4"/>
  <c r="E73" i="4"/>
  <c r="E74" i="4"/>
  <c r="E75" i="4"/>
  <c r="E76" i="4"/>
  <c r="E78" i="4"/>
  <c r="E79" i="4"/>
  <c r="E80" i="4"/>
  <c r="E82" i="4"/>
  <c r="E83" i="4"/>
  <c r="E84" i="4"/>
  <c r="E85" i="4"/>
  <c r="E86" i="4"/>
  <c r="E87" i="4"/>
  <c r="E88" i="4"/>
  <c r="E89" i="4"/>
  <c r="E91" i="4"/>
  <c r="E92" i="4"/>
  <c r="E93" i="4"/>
  <c r="E94" i="4"/>
  <c r="E95" i="4"/>
  <c r="E97" i="4"/>
  <c r="E98" i="4"/>
  <c r="E99" i="4"/>
  <c r="E100" i="4"/>
  <c r="E101" i="4"/>
  <c r="E102" i="4"/>
  <c r="E103" i="4"/>
  <c r="E104" i="4"/>
  <c r="E105" i="4"/>
  <c r="E77" i="4"/>
  <c r="E106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6" i="4"/>
  <c r="E147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45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" i="4"/>
  <c r="E1" i="4"/>
  <c r="E2" i="3"/>
  <c r="E1" i="3"/>
  <c r="E2" i="1"/>
  <c r="E1" i="1"/>
  <c r="E2" i="2"/>
  <c r="E1" i="2"/>
  <c r="E1" i="5"/>
  <c r="P7" i="2"/>
  <c r="L219" i="7" s="1"/>
  <c r="P6" i="2"/>
  <c r="L218" i="7" s="1"/>
  <c r="P5" i="2"/>
  <c r="L6" i="7"/>
  <c r="O6" i="7"/>
  <c r="N6" i="7"/>
  <c r="M6" i="7"/>
  <c r="J6" i="7"/>
  <c r="I6" i="7"/>
  <c r="H6" i="7"/>
  <c r="G6" i="7"/>
  <c r="O7" i="4"/>
  <c r="J219" i="7" s="1"/>
  <c r="P7" i="4"/>
  <c r="O219" i="7" s="1"/>
  <c r="Q7" i="4"/>
  <c r="O6" i="4"/>
  <c r="J218" i="7" s="1"/>
  <c r="P6" i="4"/>
  <c r="O218" i="7" s="1"/>
  <c r="Q6" i="4"/>
  <c r="T218" i="7" s="1"/>
  <c r="O5" i="4"/>
  <c r="J217" i="7" s="1"/>
  <c r="P5" i="4"/>
  <c r="O217" i="7" s="1"/>
  <c r="Q5" i="4"/>
  <c r="O7" i="3"/>
  <c r="I219" i="7" s="1"/>
  <c r="P7" i="3"/>
  <c r="N219" i="7" s="1"/>
  <c r="Q7" i="3"/>
  <c r="O6" i="3"/>
  <c r="I218" i="7" s="1"/>
  <c r="P6" i="3"/>
  <c r="N218" i="7" s="1"/>
  <c r="Q6" i="3"/>
  <c r="S218" i="7" s="1"/>
  <c r="O5" i="3"/>
  <c r="P5" i="3"/>
  <c r="Q5" i="3"/>
  <c r="S217" i="7" s="1"/>
  <c r="O7" i="1"/>
  <c r="P7" i="1"/>
  <c r="M219" i="7" s="1"/>
  <c r="O6" i="1"/>
  <c r="H218" i="7" s="1"/>
  <c r="P6" i="1"/>
  <c r="M218" i="7" s="1"/>
  <c r="Q6" i="1"/>
  <c r="O5" i="1"/>
  <c r="H217" i="7" s="1"/>
  <c r="P5" i="1"/>
  <c r="M217" i="7" s="1"/>
  <c r="Q5" i="1"/>
  <c r="R217" i="7" s="1"/>
  <c r="O7" i="2"/>
  <c r="G219" i="7" s="1"/>
  <c r="Q7" i="2"/>
  <c r="Q219" i="7" s="1"/>
  <c r="O6" i="2"/>
  <c r="G218" i="7" s="1"/>
  <c r="Q6" i="2"/>
  <c r="Q218" i="7" s="1"/>
  <c r="O5" i="2"/>
  <c r="G217" i="7" s="1"/>
  <c r="Q5" i="2"/>
  <c r="Q217" i="7" s="1"/>
  <c r="J2" i="4"/>
  <c r="J2" i="3"/>
  <c r="J2" i="2"/>
  <c r="P4" i="8" l="1"/>
  <c r="N10" i="8"/>
  <c r="P12" i="8"/>
  <c r="O23" i="8"/>
  <c r="P27" i="8"/>
  <c r="O28" i="8"/>
  <c r="P29" i="8"/>
  <c r="P30" i="8"/>
  <c r="O31" i="8"/>
  <c r="N32" i="8"/>
  <c r="O43" i="8"/>
  <c r="N44" i="8"/>
  <c r="N45" i="8"/>
  <c r="O46" i="8"/>
  <c r="N49" i="8"/>
  <c r="P51" i="8"/>
  <c r="O66" i="8"/>
  <c r="O67" i="8"/>
  <c r="P71" i="8"/>
  <c r="P79" i="8"/>
  <c r="O87" i="8"/>
  <c r="O107" i="8"/>
  <c r="O108" i="8"/>
  <c r="N109" i="8"/>
  <c r="N110" i="8"/>
  <c r="O111" i="8"/>
  <c r="O116" i="8"/>
  <c r="O120" i="8"/>
  <c r="N121" i="8"/>
  <c r="N122" i="8"/>
  <c r="O123" i="8"/>
  <c r="P140" i="8"/>
  <c r="O141" i="8"/>
  <c r="P142" i="8"/>
  <c r="P143" i="8"/>
  <c r="O144" i="8"/>
  <c r="P148" i="8"/>
  <c r="P155" i="8"/>
  <c r="O156" i="8"/>
  <c r="N157" i="8"/>
  <c r="N158" i="8"/>
  <c r="O159" i="8"/>
  <c r="P170" i="8"/>
  <c r="P172" i="8"/>
  <c r="O173" i="8"/>
  <c r="P174" i="8"/>
  <c r="P175" i="8"/>
  <c r="O176" i="8"/>
  <c r="N177" i="8"/>
  <c r="N178" i="8"/>
  <c r="O179" i="8"/>
  <c r="O184" i="8"/>
  <c r="O185" i="8"/>
  <c r="O192" i="8"/>
  <c r="N193" i="8"/>
  <c r="P199" i="8"/>
  <c r="O200" i="8"/>
  <c r="N201" i="8"/>
  <c r="O9" i="8"/>
  <c r="P10" i="8"/>
  <c r="O18" i="8"/>
  <c r="P23" i="8"/>
  <c r="P31" i="8"/>
  <c r="P43" i="8"/>
  <c r="O44" i="8"/>
  <c r="P45" i="8"/>
  <c r="P46" i="8"/>
  <c r="N48" i="8"/>
  <c r="N65" i="8"/>
  <c r="P67" i="8"/>
  <c r="O82" i="8"/>
  <c r="P87" i="8"/>
  <c r="N106" i="8"/>
  <c r="P108" i="8"/>
  <c r="O109" i="8"/>
  <c r="P110" i="8"/>
  <c r="P111" i="8"/>
  <c r="P116" i="8"/>
  <c r="P120" i="8"/>
  <c r="O121" i="8"/>
  <c r="P122" i="8"/>
  <c r="P123" i="8"/>
  <c r="P144" i="8"/>
  <c r="P154" i="8"/>
  <c r="P156" i="8"/>
  <c r="O157" i="8"/>
  <c r="P158" i="8"/>
  <c r="P159" i="8"/>
  <c r="O169" i="8"/>
  <c r="P176" i="8"/>
  <c r="O177" i="8"/>
  <c r="P178" i="8"/>
  <c r="P179" i="8"/>
  <c r="P184" i="8"/>
  <c r="P192" i="8"/>
  <c r="O193" i="8"/>
  <c r="P200" i="8"/>
  <c r="O201" i="8"/>
  <c r="P203" i="8"/>
  <c r="N28" i="8"/>
  <c r="N29" i="8"/>
  <c r="O30" i="8"/>
  <c r="N141" i="8"/>
  <c r="N142" i="8"/>
  <c r="O143" i="8"/>
  <c r="N173" i="8"/>
  <c r="N174" i="8"/>
  <c r="O175" i="8"/>
  <c r="G6" i="12"/>
  <c r="G246" i="12" s="1"/>
  <c r="J6" i="12"/>
  <c r="I6" i="12"/>
  <c r="I211" i="12" s="1"/>
  <c r="H6" i="12"/>
  <c r="AF6" i="7"/>
  <c r="O4" i="4"/>
  <c r="J2" i="5"/>
  <c r="O114" i="8"/>
  <c r="P114" i="8"/>
  <c r="N114" i="8"/>
  <c r="N119" i="8"/>
  <c r="O119" i="8"/>
  <c r="N3" i="8"/>
  <c r="P5" i="8"/>
  <c r="N7" i="8"/>
  <c r="P9" i="8"/>
  <c r="N11" i="8"/>
  <c r="P13" i="8"/>
  <c r="N15" i="8"/>
  <c r="P18" i="8"/>
  <c r="N20" i="8"/>
  <c r="N21" i="8"/>
  <c r="O22" i="8"/>
  <c r="O32" i="8"/>
  <c r="P33" i="8"/>
  <c r="P34" i="8"/>
  <c r="N36" i="8"/>
  <c r="N37" i="8"/>
  <c r="O38" i="8"/>
  <c r="O48" i="8"/>
  <c r="P49" i="8"/>
  <c r="P50" i="8"/>
  <c r="N52" i="8"/>
  <c r="N53" i="8"/>
  <c r="O54" i="8"/>
  <c r="O64" i="8"/>
  <c r="P65" i="8"/>
  <c r="P66" i="8"/>
  <c r="N68" i="8"/>
  <c r="N69" i="8"/>
  <c r="O70" i="8"/>
  <c r="O80" i="8"/>
  <c r="P81" i="8"/>
  <c r="P82" i="8"/>
  <c r="N84" i="8"/>
  <c r="N85" i="8"/>
  <c r="O86" i="8"/>
  <c r="P97" i="8"/>
  <c r="O97" i="8"/>
  <c r="N103" i="8"/>
  <c r="O103" i="8"/>
  <c r="O105" i="8"/>
  <c r="P106" i="8"/>
  <c r="P107" i="8"/>
  <c r="O118" i="8"/>
  <c r="N118" i="8"/>
  <c r="P129" i="8"/>
  <c r="O129" i="8"/>
  <c r="N129" i="8"/>
  <c r="N131" i="8"/>
  <c r="P131" i="8"/>
  <c r="O131" i="8"/>
  <c r="P133" i="8"/>
  <c r="N133" i="8"/>
  <c r="T7" i="9"/>
  <c r="T11" i="9"/>
  <c r="O3" i="8"/>
  <c r="O7" i="8"/>
  <c r="O11" i="8"/>
  <c r="O15" i="8"/>
  <c r="O20" i="8"/>
  <c r="P21" i="8"/>
  <c r="P22" i="8"/>
  <c r="N24" i="8"/>
  <c r="N25" i="8"/>
  <c r="O26" i="8"/>
  <c r="O36" i="8"/>
  <c r="P37" i="8"/>
  <c r="P38" i="8"/>
  <c r="N40" i="8"/>
  <c r="N41" i="8"/>
  <c r="O42" i="8"/>
  <c r="O52" i="8"/>
  <c r="P53" i="8"/>
  <c r="P54" i="8"/>
  <c r="N56" i="8"/>
  <c r="N57" i="8"/>
  <c r="O58" i="8"/>
  <c r="O68" i="8"/>
  <c r="P69" i="8"/>
  <c r="P70" i="8"/>
  <c r="N72" i="8"/>
  <c r="N73" i="8"/>
  <c r="O74" i="8"/>
  <c r="O84" i="8"/>
  <c r="P85" i="8"/>
  <c r="P86" i="8"/>
  <c r="N88" i="8"/>
  <c r="N89" i="8"/>
  <c r="O90" i="8"/>
  <c r="O91" i="8"/>
  <c r="O102" i="8"/>
  <c r="N102" i="8"/>
  <c r="P113" i="8"/>
  <c r="O113" i="8"/>
  <c r="N113" i="8"/>
  <c r="N115" i="8"/>
  <c r="P115" i="8"/>
  <c r="O115" i="8"/>
  <c r="P117" i="8"/>
  <c r="N117" i="8"/>
  <c r="O146" i="8"/>
  <c r="P146" i="8"/>
  <c r="N146" i="8"/>
  <c r="V9" i="9"/>
  <c r="V13" i="9"/>
  <c r="V17" i="9"/>
  <c r="V21" i="9"/>
  <c r="O24" i="8"/>
  <c r="P25" i="8"/>
  <c r="P26" i="8"/>
  <c r="O40" i="8"/>
  <c r="P41" i="8"/>
  <c r="P42" i="8"/>
  <c r="O56" i="8"/>
  <c r="P57" i="8"/>
  <c r="P58" i="8"/>
  <c r="O72" i="8"/>
  <c r="P73" i="8"/>
  <c r="P74" i="8"/>
  <c r="O88" i="8"/>
  <c r="P89" i="8"/>
  <c r="P90" i="8"/>
  <c r="P91" i="8"/>
  <c r="N99" i="8"/>
  <c r="P99" i="8"/>
  <c r="P101" i="8"/>
  <c r="N101" i="8"/>
  <c r="P119" i="8"/>
  <c r="O130" i="8"/>
  <c r="P130" i="8"/>
  <c r="N130" i="8"/>
  <c r="N135" i="8"/>
  <c r="O135" i="8"/>
  <c r="O98" i="8"/>
  <c r="P98" i="8"/>
  <c r="O134" i="8"/>
  <c r="N134" i="8"/>
  <c r="P145" i="8"/>
  <c r="O145" i="8"/>
  <c r="N145" i="8"/>
  <c r="N147" i="8"/>
  <c r="P147" i="8"/>
  <c r="O147" i="8"/>
  <c r="O190" i="8"/>
  <c r="P190" i="8"/>
  <c r="N149" i="8"/>
  <c r="N150" i="8"/>
  <c r="O151" i="8"/>
  <c r="N165" i="8"/>
  <c r="N166" i="8"/>
  <c r="O167" i="8"/>
  <c r="N181" i="8"/>
  <c r="N182" i="8"/>
  <c r="O183" i="8"/>
  <c r="O198" i="8"/>
  <c r="N198" i="8"/>
  <c r="P198" i="8"/>
  <c r="O149" i="8"/>
  <c r="P150" i="8"/>
  <c r="P151" i="8"/>
  <c r="N153" i="8"/>
  <c r="N154" i="8"/>
  <c r="O155" i="8"/>
  <c r="O165" i="8"/>
  <c r="P166" i="8"/>
  <c r="P167" i="8"/>
  <c r="N169" i="8"/>
  <c r="N170" i="8"/>
  <c r="O171" i="8"/>
  <c r="O181" i="8"/>
  <c r="P182" i="8"/>
  <c r="P183" i="8"/>
  <c r="N185" i="8"/>
  <c r="N186" i="8"/>
  <c r="O187" i="8"/>
  <c r="N195" i="8"/>
  <c r="O195" i="8"/>
  <c r="N191" i="8"/>
  <c r="O191" i="8"/>
  <c r="O194" i="8"/>
  <c r="P194" i="8"/>
  <c r="O199" i="8"/>
  <c r="P202" i="8"/>
  <c r="O203" i="8"/>
  <c r="N202" i="8"/>
  <c r="J216" i="7"/>
  <c r="P4" i="4"/>
  <c r="V10" i="9"/>
  <c r="V14" i="9"/>
  <c r="V18" i="9"/>
  <c r="G22" i="9"/>
  <c r="V6" i="9"/>
  <c r="L22" i="9"/>
  <c r="R11" i="4"/>
  <c r="Q7" i="9"/>
  <c r="M28" i="9" s="1"/>
  <c r="R15" i="4"/>
  <c r="Q11" i="9"/>
  <c r="O32" i="9" s="1"/>
  <c r="R19" i="4"/>
  <c r="Q15" i="9"/>
  <c r="V15" i="9" s="1"/>
  <c r="R23" i="4"/>
  <c r="Q19" i="9"/>
  <c r="M40" i="9" s="1"/>
  <c r="V8" i="9"/>
  <c r="V12" i="9"/>
  <c r="V16" i="9"/>
  <c r="V20" i="9"/>
  <c r="O216" i="7"/>
  <c r="T18" i="9"/>
  <c r="T14" i="9"/>
  <c r="T10" i="9"/>
  <c r="T13" i="9"/>
  <c r="T17" i="9"/>
  <c r="T21" i="9"/>
  <c r="T12" i="9"/>
  <c r="T6" i="9"/>
  <c r="E22" i="9"/>
  <c r="J22" i="9"/>
  <c r="T9" i="9"/>
  <c r="T16" i="9"/>
  <c r="T20" i="9"/>
  <c r="O22" i="9"/>
  <c r="T8" i="9"/>
  <c r="T15" i="9"/>
  <c r="T19" i="9"/>
  <c r="U8" i="9"/>
  <c r="U12" i="9"/>
  <c r="U16" i="9"/>
  <c r="U20" i="9"/>
  <c r="O4" i="3"/>
  <c r="P22" i="9"/>
  <c r="U7" i="9"/>
  <c r="U11" i="9"/>
  <c r="U15" i="9"/>
  <c r="U19" i="9"/>
  <c r="U6" i="9"/>
  <c r="F22" i="9"/>
  <c r="U10" i="9"/>
  <c r="U14" i="9"/>
  <c r="U18" i="9"/>
  <c r="K22" i="9"/>
  <c r="U9" i="9"/>
  <c r="U13" i="9"/>
  <c r="U17" i="9"/>
  <c r="U21" i="9"/>
  <c r="D28" i="9"/>
  <c r="E28" i="9"/>
  <c r="G28" i="9"/>
  <c r="C28" i="9"/>
  <c r="F28" i="9"/>
  <c r="S7" i="9"/>
  <c r="L29" i="9"/>
  <c r="K29" i="9"/>
  <c r="I29" i="9"/>
  <c r="H29" i="9"/>
  <c r="J29" i="9"/>
  <c r="O30" i="9"/>
  <c r="Q30" i="9"/>
  <c r="M30" i="9"/>
  <c r="P30" i="9"/>
  <c r="N30" i="9"/>
  <c r="G32" i="9"/>
  <c r="S11" i="9"/>
  <c r="C32" i="9"/>
  <c r="E32" i="9"/>
  <c r="D32" i="9"/>
  <c r="F32" i="9"/>
  <c r="L33" i="9"/>
  <c r="I33" i="9"/>
  <c r="J33" i="9"/>
  <c r="K33" i="9"/>
  <c r="H33" i="9"/>
  <c r="P34" i="9"/>
  <c r="N34" i="9"/>
  <c r="O34" i="9"/>
  <c r="M34" i="9"/>
  <c r="Q34" i="9"/>
  <c r="D36" i="9"/>
  <c r="G36" i="9"/>
  <c r="E36" i="9"/>
  <c r="S15" i="9"/>
  <c r="F36" i="9"/>
  <c r="C36" i="9"/>
  <c r="L37" i="9"/>
  <c r="J37" i="9"/>
  <c r="H37" i="9"/>
  <c r="K37" i="9"/>
  <c r="I37" i="9"/>
  <c r="O38" i="9"/>
  <c r="M38" i="9"/>
  <c r="Q38" i="9"/>
  <c r="P38" i="9"/>
  <c r="N38" i="9"/>
  <c r="F40" i="9"/>
  <c r="C40" i="9"/>
  <c r="D40" i="9"/>
  <c r="S19" i="9"/>
  <c r="G40" i="9"/>
  <c r="E40" i="9"/>
  <c r="H41" i="9"/>
  <c r="I41" i="9"/>
  <c r="K41" i="9"/>
  <c r="L41" i="9"/>
  <c r="J41" i="9"/>
  <c r="N42" i="9"/>
  <c r="O42" i="9"/>
  <c r="P42" i="9"/>
  <c r="M42" i="9"/>
  <c r="Q42" i="9"/>
  <c r="D22" i="9"/>
  <c r="S6" i="9"/>
  <c r="L28" i="9"/>
  <c r="J28" i="9"/>
  <c r="H28" i="9"/>
  <c r="I28" i="9"/>
  <c r="K28" i="9"/>
  <c r="O29" i="9"/>
  <c r="N29" i="9"/>
  <c r="Q29" i="9"/>
  <c r="P29" i="9"/>
  <c r="M29" i="9"/>
  <c r="E31" i="9"/>
  <c r="D31" i="9"/>
  <c r="C31" i="9"/>
  <c r="S10" i="9"/>
  <c r="F31" i="9"/>
  <c r="G31" i="9"/>
  <c r="J32" i="9"/>
  <c r="H32" i="9"/>
  <c r="I32" i="9"/>
  <c r="K32" i="9"/>
  <c r="L32" i="9"/>
  <c r="P33" i="9"/>
  <c r="O33" i="9"/>
  <c r="N33" i="9"/>
  <c r="M33" i="9"/>
  <c r="Q33" i="9"/>
  <c r="C35" i="9"/>
  <c r="E35" i="9"/>
  <c r="G35" i="9"/>
  <c r="S14" i="9"/>
  <c r="F35" i="9"/>
  <c r="D35" i="9"/>
  <c r="L36" i="9"/>
  <c r="I36" i="9"/>
  <c r="H36" i="9"/>
  <c r="K36" i="9"/>
  <c r="J36" i="9"/>
  <c r="P37" i="9"/>
  <c r="O37" i="9"/>
  <c r="N37" i="9"/>
  <c r="Q37" i="9"/>
  <c r="M37" i="9"/>
  <c r="S18" i="9"/>
  <c r="F39" i="9"/>
  <c r="E39" i="9"/>
  <c r="G39" i="9"/>
  <c r="C39" i="9"/>
  <c r="D39" i="9"/>
  <c r="K40" i="9"/>
  <c r="L40" i="9"/>
  <c r="H40" i="9"/>
  <c r="J40" i="9"/>
  <c r="I40" i="9"/>
  <c r="M41" i="9"/>
  <c r="P41" i="9"/>
  <c r="Q41" i="9"/>
  <c r="O41" i="9"/>
  <c r="N41" i="9"/>
  <c r="I22" i="9"/>
  <c r="G30" i="9"/>
  <c r="E30" i="9"/>
  <c r="S9" i="9"/>
  <c r="C30" i="9"/>
  <c r="D30" i="9"/>
  <c r="F30" i="9"/>
  <c r="I31" i="9"/>
  <c r="K31" i="9"/>
  <c r="J31" i="9"/>
  <c r="H31" i="9"/>
  <c r="L31" i="9"/>
  <c r="E34" i="9"/>
  <c r="D34" i="9"/>
  <c r="G34" i="9"/>
  <c r="S13" i="9"/>
  <c r="F34" i="9"/>
  <c r="C34" i="9"/>
  <c r="K35" i="9"/>
  <c r="I35" i="9"/>
  <c r="J35" i="9"/>
  <c r="H35" i="9"/>
  <c r="L35" i="9"/>
  <c r="E38" i="9"/>
  <c r="D38" i="9"/>
  <c r="C38" i="9"/>
  <c r="S17" i="9"/>
  <c r="F38" i="9"/>
  <c r="G38" i="9"/>
  <c r="J39" i="9"/>
  <c r="H39" i="9"/>
  <c r="K39" i="9"/>
  <c r="L39" i="9"/>
  <c r="I39" i="9"/>
  <c r="S21" i="9"/>
  <c r="G42" i="9"/>
  <c r="D42" i="9"/>
  <c r="C42" i="9"/>
  <c r="F42" i="9"/>
  <c r="E42" i="9"/>
  <c r="N22" i="9"/>
  <c r="G29" i="9"/>
  <c r="D29" i="9"/>
  <c r="F29" i="9"/>
  <c r="C29" i="9"/>
  <c r="E29" i="9"/>
  <c r="S8" i="9"/>
  <c r="J30" i="9"/>
  <c r="I30" i="9"/>
  <c r="L30" i="9"/>
  <c r="K30" i="9"/>
  <c r="H30" i="9"/>
  <c r="O31" i="9"/>
  <c r="Q31" i="9"/>
  <c r="N31" i="9"/>
  <c r="P31" i="9"/>
  <c r="M31" i="9"/>
  <c r="E33" i="9"/>
  <c r="C33" i="9"/>
  <c r="S12" i="9"/>
  <c r="F33" i="9"/>
  <c r="G33" i="9"/>
  <c r="D33" i="9"/>
  <c r="J34" i="9"/>
  <c r="L34" i="9"/>
  <c r="K34" i="9"/>
  <c r="I34" i="9"/>
  <c r="H34" i="9"/>
  <c r="M35" i="9"/>
  <c r="P35" i="9"/>
  <c r="Q35" i="9"/>
  <c r="N35" i="9"/>
  <c r="O35" i="9"/>
  <c r="D37" i="9"/>
  <c r="C37" i="9"/>
  <c r="S16" i="9"/>
  <c r="F37" i="9"/>
  <c r="E37" i="9"/>
  <c r="G37" i="9"/>
  <c r="H38" i="9"/>
  <c r="J38" i="9"/>
  <c r="I38" i="9"/>
  <c r="L38" i="9"/>
  <c r="K38" i="9"/>
  <c r="P39" i="9"/>
  <c r="M39" i="9"/>
  <c r="O39" i="9"/>
  <c r="N39" i="9"/>
  <c r="Q39" i="9"/>
  <c r="S20" i="9"/>
  <c r="C41" i="9"/>
  <c r="F41" i="9"/>
  <c r="E41" i="9"/>
  <c r="G41" i="9"/>
  <c r="D41" i="9"/>
  <c r="H42" i="9"/>
  <c r="K42" i="9"/>
  <c r="I42" i="9"/>
  <c r="J42" i="9"/>
  <c r="L42" i="9"/>
  <c r="R9" i="9"/>
  <c r="R17" i="9"/>
  <c r="AB9" i="9"/>
  <c r="AD9" i="9"/>
  <c r="AC9" i="9"/>
  <c r="AF9" i="9"/>
  <c r="AE9" i="9"/>
  <c r="AF17" i="9"/>
  <c r="AE17" i="9"/>
  <c r="AC17" i="9"/>
  <c r="AD17" i="9"/>
  <c r="AB17" i="9"/>
  <c r="R14" i="9"/>
  <c r="R18" i="9"/>
  <c r="N27" i="9"/>
  <c r="M27" i="9"/>
  <c r="AD6" i="9"/>
  <c r="AF6" i="9"/>
  <c r="O27" i="9"/>
  <c r="AB6" i="9"/>
  <c r="AC6" i="9"/>
  <c r="AE6" i="9"/>
  <c r="M22" i="9"/>
  <c r="P27" i="9"/>
  <c r="Q27" i="9"/>
  <c r="AF10" i="9"/>
  <c r="AB10" i="9"/>
  <c r="AC10" i="9"/>
  <c r="AE10" i="9"/>
  <c r="AD10" i="9"/>
  <c r="AD18" i="9"/>
  <c r="AC18" i="9"/>
  <c r="AB18" i="9"/>
  <c r="AE18" i="9"/>
  <c r="AF18" i="9"/>
  <c r="R7" i="9"/>
  <c r="R11" i="9"/>
  <c r="R15" i="9"/>
  <c r="R19" i="9"/>
  <c r="R13" i="9"/>
  <c r="R21" i="9"/>
  <c r="AF13" i="9"/>
  <c r="AB13" i="9"/>
  <c r="AC13" i="9"/>
  <c r="AD13" i="9"/>
  <c r="AE13" i="9"/>
  <c r="AF21" i="9"/>
  <c r="AC21" i="9"/>
  <c r="AB21" i="9"/>
  <c r="AD21" i="9"/>
  <c r="AE21" i="9"/>
  <c r="E27" i="9"/>
  <c r="G27" i="9"/>
  <c r="F27" i="9"/>
  <c r="R6" i="9"/>
  <c r="C22" i="9"/>
  <c r="C27" i="9"/>
  <c r="D27" i="9"/>
  <c r="R10" i="9"/>
  <c r="J27" i="9"/>
  <c r="H27" i="9"/>
  <c r="L27" i="9"/>
  <c r="H22" i="9"/>
  <c r="K27" i="9"/>
  <c r="I27" i="9"/>
  <c r="AB14" i="9"/>
  <c r="AE14" i="9"/>
  <c r="AC14" i="9"/>
  <c r="AF14" i="9"/>
  <c r="AD14" i="9"/>
  <c r="R8" i="9"/>
  <c r="R12" i="9"/>
  <c r="R16" i="9"/>
  <c r="R20" i="9"/>
  <c r="AD8" i="9"/>
  <c r="AF8" i="9"/>
  <c r="AB8" i="9"/>
  <c r="AE8" i="9"/>
  <c r="AC8" i="9"/>
  <c r="AF12" i="9"/>
  <c r="AE12" i="9"/>
  <c r="AB12" i="9"/>
  <c r="AD12" i="9"/>
  <c r="AC12" i="9"/>
  <c r="AB16" i="9"/>
  <c r="AE16" i="9"/>
  <c r="AC16" i="9"/>
  <c r="AD16" i="9"/>
  <c r="AF16" i="9"/>
  <c r="AF20" i="9"/>
  <c r="AC20" i="9"/>
  <c r="AE20" i="9"/>
  <c r="AD20" i="9"/>
  <c r="AB20" i="9"/>
  <c r="R7" i="3"/>
  <c r="R12" i="3"/>
  <c r="R16" i="3"/>
  <c r="R20" i="3"/>
  <c r="R24" i="3"/>
  <c r="I217" i="7"/>
  <c r="I216" i="7" s="1"/>
  <c r="O4" i="1"/>
  <c r="V219" i="7"/>
  <c r="R14" i="2"/>
  <c r="F218" i="7"/>
  <c r="F216" i="7" s="1"/>
  <c r="R6" i="5"/>
  <c r="N211" i="7"/>
  <c r="O211" i="7"/>
  <c r="M211" i="7"/>
  <c r="R7" i="1"/>
  <c r="H219" i="7"/>
  <c r="H216" i="7" s="1"/>
  <c r="R16" i="1"/>
  <c r="R18" i="3"/>
  <c r="J211" i="7"/>
  <c r="R13" i="4"/>
  <c r="R17" i="4"/>
  <c r="R21" i="4"/>
  <c r="R25" i="4"/>
  <c r="R12" i="4"/>
  <c r="R16" i="4"/>
  <c r="R20" i="4"/>
  <c r="R24" i="4"/>
  <c r="Y218" i="7"/>
  <c r="R7" i="4"/>
  <c r="R10" i="4"/>
  <c r="R14" i="4"/>
  <c r="R18" i="4"/>
  <c r="R22" i="4"/>
  <c r="N217" i="7"/>
  <c r="N216" i="7" s="1"/>
  <c r="P4" i="3"/>
  <c r="R15" i="3"/>
  <c r="R23" i="3"/>
  <c r="I211" i="7"/>
  <c r="R11" i="3"/>
  <c r="R19" i="3"/>
  <c r="X6" i="7"/>
  <c r="X211" i="7" s="1"/>
  <c r="R10" i="3"/>
  <c r="R14" i="3"/>
  <c r="R22" i="3"/>
  <c r="X218" i="7"/>
  <c r="R13" i="3"/>
  <c r="R17" i="3"/>
  <c r="R21" i="3"/>
  <c r="R25" i="3"/>
  <c r="R6" i="1"/>
  <c r="R11" i="1"/>
  <c r="R14" i="1"/>
  <c r="R21" i="1"/>
  <c r="R16" i="5"/>
  <c r="R20" i="5"/>
  <c r="R17" i="5"/>
  <c r="R19" i="5"/>
  <c r="R11" i="5"/>
  <c r="R20" i="2"/>
  <c r="G216" i="7"/>
  <c r="R11" i="2"/>
  <c r="R19" i="2"/>
  <c r="R23" i="2"/>
  <c r="R219" i="7"/>
  <c r="R18" i="1"/>
  <c r="R218" i="7"/>
  <c r="W218" i="7" s="1"/>
  <c r="R6" i="3"/>
  <c r="R10" i="1"/>
  <c r="T219" i="7"/>
  <c r="Y219" i="7" s="1"/>
  <c r="S219" i="7"/>
  <c r="X219" i="7" s="1"/>
  <c r="Q4" i="3"/>
  <c r="W6" i="7"/>
  <c r="W211" i="7" s="1"/>
  <c r="T217" i="7"/>
  <c r="R5" i="4"/>
  <c r="Q4" i="4"/>
  <c r="Y6" i="7"/>
  <c r="Y211" i="7" s="1"/>
  <c r="T211" i="7"/>
  <c r="R6" i="4"/>
  <c r="S211" i="7"/>
  <c r="R5" i="3"/>
  <c r="R12" i="1"/>
  <c r="R20" i="1"/>
  <c r="R15" i="1"/>
  <c r="R19" i="1"/>
  <c r="R22" i="1"/>
  <c r="R5" i="1"/>
  <c r="R17" i="1"/>
  <c r="R25" i="1"/>
  <c r="R211" i="7"/>
  <c r="Q4" i="1"/>
  <c r="W217" i="7"/>
  <c r="R13" i="1"/>
  <c r="Q216" i="7"/>
  <c r="R10" i="2"/>
  <c r="R18" i="2"/>
  <c r="R22" i="2"/>
  <c r="Q4" i="2"/>
  <c r="V218" i="7"/>
  <c r="R13" i="2"/>
  <c r="R17" i="2"/>
  <c r="R21" i="2"/>
  <c r="R25" i="2"/>
  <c r="R6" i="2"/>
  <c r="R12" i="2"/>
  <c r="R16" i="2"/>
  <c r="R24" i="2"/>
  <c r="H211" i="7"/>
  <c r="M216" i="7"/>
  <c r="R24" i="1"/>
  <c r="P4" i="1"/>
  <c r="R23" i="1"/>
  <c r="L211" i="7"/>
  <c r="R7" i="2"/>
  <c r="L217" i="7"/>
  <c r="L216" i="7" s="1"/>
  <c r="P4" i="2"/>
  <c r="Q211" i="7"/>
  <c r="V6" i="7"/>
  <c r="V211" i="7" s="1"/>
  <c r="O4" i="2"/>
  <c r="R5" i="2"/>
  <c r="R15" i="2"/>
  <c r="G211" i="7"/>
  <c r="R12" i="5"/>
  <c r="R24" i="5"/>
  <c r="R25" i="5"/>
  <c r="R22" i="5"/>
  <c r="R15" i="5"/>
  <c r="R14" i="5"/>
  <c r="R13" i="5"/>
  <c r="R21" i="5"/>
  <c r="R18" i="5"/>
  <c r="P211" i="7"/>
  <c r="K211" i="7"/>
  <c r="U6" i="7"/>
  <c r="R10" i="5"/>
  <c r="R7" i="5"/>
  <c r="P219" i="7"/>
  <c r="U219" i="7" s="1"/>
  <c r="P4" i="5"/>
  <c r="R5" i="5"/>
  <c r="P217" i="7"/>
  <c r="Q4" i="5"/>
  <c r="R23" i="5"/>
  <c r="O4" i="5"/>
  <c r="K217" i="7"/>
  <c r="K216" i="7" s="1"/>
  <c r="F211" i="7"/>
  <c r="AF218" i="7" l="1"/>
  <c r="AF217" i="7"/>
  <c r="AF219" i="7"/>
  <c r="U211" i="7"/>
  <c r="AG6" i="7"/>
  <c r="G211" i="12"/>
  <c r="G225" i="12"/>
  <c r="G217" i="12"/>
  <c r="G216" i="12" s="1"/>
  <c r="I217" i="12"/>
  <c r="I216" i="12" s="1"/>
  <c r="I225" i="12"/>
  <c r="I246" i="12"/>
  <c r="N6" i="12"/>
  <c r="W20" i="9"/>
  <c r="W8" i="9"/>
  <c r="W10" i="9"/>
  <c r="X17" i="9"/>
  <c r="Z18" i="9"/>
  <c r="Y15" i="9"/>
  <c r="X21" i="9"/>
  <c r="Z16" i="9"/>
  <c r="Y13" i="9"/>
  <c r="W6" i="9"/>
  <c r="W12" i="9"/>
  <c r="W14" i="9"/>
  <c r="W9" i="9"/>
  <c r="X8" i="9"/>
  <c r="Z17" i="9"/>
  <c r="Y6" i="9"/>
  <c r="AA18" i="9"/>
  <c r="W15" i="9"/>
  <c r="W16" i="9"/>
  <c r="W13" i="9"/>
  <c r="X16" i="9"/>
  <c r="X12" i="9"/>
  <c r="X13" i="9"/>
  <c r="X9" i="9"/>
  <c r="X14" i="9"/>
  <c r="X10" i="9"/>
  <c r="X15" i="9"/>
  <c r="Z21" i="9"/>
  <c r="Z20" i="9"/>
  <c r="Y20" i="9"/>
  <c r="Y17" i="9"/>
  <c r="Y18" i="9"/>
  <c r="AA12" i="9"/>
  <c r="AA15" i="9"/>
  <c r="AA21" i="9"/>
  <c r="Y16" i="9"/>
  <c r="AA8" i="9"/>
  <c r="AA17" i="9"/>
  <c r="W18" i="9"/>
  <c r="W17" i="9"/>
  <c r="X20" i="9"/>
  <c r="X6" i="9"/>
  <c r="Z13" i="9"/>
  <c r="Z14" i="9"/>
  <c r="Z12" i="9"/>
  <c r="Y8" i="9"/>
  <c r="Y9" i="9"/>
  <c r="Y12" i="9"/>
  <c r="Y10" i="9"/>
  <c r="AA20" i="9"/>
  <c r="AA14" i="9"/>
  <c r="AA13" i="9"/>
  <c r="Z6" i="9"/>
  <c r="W21" i="9"/>
  <c r="X18" i="9"/>
  <c r="Z9" i="9"/>
  <c r="Z10" i="9"/>
  <c r="Z15" i="9"/>
  <c r="Z8" i="9"/>
  <c r="Y21" i="9"/>
  <c r="Y14" i="9"/>
  <c r="AA16" i="9"/>
  <c r="AA6" i="9"/>
  <c r="AA10" i="9"/>
  <c r="AA9" i="9"/>
  <c r="Q6" i="12"/>
  <c r="O6" i="12"/>
  <c r="K6" i="12"/>
  <c r="M6" i="12"/>
  <c r="L6" i="12"/>
  <c r="J225" i="12"/>
  <c r="J246" i="12"/>
  <c r="J217" i="12"/>
  <c r="J216" i="12" s="1"/>
  <c r="J211" i="12"/>
  <c r="H246" i="12"/>
  <c r="H225" i="12"/>
  <c r="H217" i="12"/>
  <c r="H216" i="12" s="1"/>
  <c r="H211" i="12"/>
  <c r="Q28" i="9"/>
  <c r="R4" i="4"/>
  <c r="Q40" i="9"/>
  <c r="N36" i="9"/>
  <c r="AB15" i="9"/>
  <c r="AD7" i="9"/>
  <c r="AZ8" i="9"/>
  <c r="Q36" i="9"/>
  <c r="AD19" i="9"/>
  <c r="AE15" i="9"/>
  <c r="BB6" i="9"/>
  <c r="AZ7" i="9"/>
  <c r="AE11" i="9"/>
  <c r="AB11" i="9"/>
  <c r="BB9" i="9"/>
  <c r="Q32" i="9"/>
  <c r="O40" i="9"/>
  <c r="M32" i="9"/>
  <c r="AC19" i="9"/>
  <c r="AF19" i="9"/>
  <c r="BA6" i="9"/>
  <c r="BB8" i="9"/>
  <c r="BA8" i="9"/>
  <c r="N40" i="9"/>
  <c r="P32" i="9"/>
  <c r="V19" i="9"/>
  <c r="Z19" i="9" s="1"/>
  <c r="AY9" i="9"/>
  <c r="BA7" i="9"/>
  <c r="AX7" i="9"/>
  <c r="BB7" i="9"/>
  <c r="AF15" i="9"/>
  <c r="AC7" i="9"/>
  <c r="AX6" i="9"/>
  <c r="O36" i="9"/>
  <c r="N28" i="9"/>
  <c r="P28" i="9"/>
  <c r="V7" i="9"/>
  <c r="AA7" i="9" s="1"/>
  <c r="AC15" i="9"/>
  <c r="AB7" i="9"/>
  <c r="AX9" i="9"/>
  <c r="M36" i="9"/>
  <c r="O28" i="9"/>
  <c r="Q22" i="9"/>
  <c r="P43" i="9" s="1"/>
  <c r="AY7" i="9"/>
  <c r="AD15" i="9"/>
  <c r="AF7" i="9"/>
  <c r="AE7" i="9"/>
  <c r="P36" i="9"/>
  <c r="AB19" i="9"/>
  <c r="AF11" i="9"/>
  <c r="AD11" i="9"/>
  <c r="AY8" i="9"/>
  <c r="AX8" i="9"/>
  <c r="AY6" i="9"/>
  <c r="P40" i="9"/>
  <c r="N32" i="9"/>
  <c r="V11" i="9"/>
  <c r="AA11" i="9" s="1"/>
  <c r="AE19" i="9"/>
  <c r="AC11" i="9"/>
  <c r="BA9" i="9"/>
  <c r="AZ6" i="9"/>
  <c r="AZ9" i="9"/>
  <c r="T22" i="9"/>
  <c r="AB6" i="7"/>
  <c r="AC6" i="7"/>
  <c r="AD6" i="7"/>
  <c r="Z6" i="7"/>
  <c r="AA6" i="7"/>
  <c r="U22" i="9"/>
  <c r="S22" i="9"/>
  <c r="H43" i="9"/>
  <c r="J43" i="9"/>
  <c r="K43" i="9"/>
  <c r="L43" i="9"/>
  <c r="I43" i="9"/>
  <c r="AS7" i="9"/>
  <c r="AU7" i="9"/>
  <c r="AW7" i="9"/>
  <c r="AT7" i="9"/>
  <c r="AV7" i="9"/>
  <c r="C43" i="9"/>
  <c r="E43" i="9"/>
  <c r="D43" i="9"/>
  <c r="F43" i="9"/>
  <c r="G43" i="9"/>
  <c r="R22" i="9"/>
  <c r="V216" i="7"/>
  <c r="U218" i="7"/>
  <c r="Z218" i="7" s="1"/>
  <c r="X217" i="7"/>
  <c r="V217" i="7"/>
  <c r="R4" i="3"/>
  <c r="R216" i="7"/>
  <c r="W216" i="7" s="1"/>
  <c r="W219" i="7"/>
  <c r="AB219" i="7" s="1"/>
  <c r="S216" i="7"/>
  <c r="X216" i="7" s="1"/>
  <c r="T216" i="7"/>
  <c r="Y216" i="7" s="1"/>
  <c r="Y217" i="7"/>
  <c r="R4" i="1"/>
  <c r="R4" i="2"/>
  <c r="P216" i="7"/>
  <c r="U216" i="7" s="1"/>
  <c r="R4" i="5"/>
  <c r="U217" i="7"/>
  <c r="AG219" i="7" l="1"/>
  <c r="AG217" i="7"/>
  <c r="AG218" i="7"/>
  <c r="AG216" i="7"/>
  <c r="AF216" i="7"/>
  <c r="L211" i="12"/>
  <c r="X7" i="9"/>
  <c r="Y19" i="9"/>
  <c r="X11" i="9"/>
  <c r="Z7" i="9"/>
  <c r="AS6" i="9"/>
  <c r="W7" i="9"/>
  <c r="M43" i="9"/>
  <c r="Y7" i="9"/>
  <c r="Z11" i="9"/>
  <c r="W11" i="9"/>
  <c r="AV8" i="9"/>
  <c r="AA19" i="9"/>
  <c r="Y11" i="9"/>
  <c r="X19" i="9"/>
  <c r="W19" i="9"/>
  <c r="L246" i="12"/>
  <c r="K246" i="12"/>
  <c r="N246" i="12"/>
  <c r="O246" i="12"/>
  <c r="Q246" i="12"/>
  <c r="AD22" i="9"/>
  <c r="Q43" i="9"/>
  <c r="L217" i="12"/>
  <c r="M246" i="12"/>
  <c r="O217" i="12"/>
  <c r="K217" i="12"/>
  <c r="L225" i="12"/>
  <c r="N217" i="12"/>
  <c r="M217" i="12"/>
  <c r="Q225" i="12"/>
  <c r="Q217" i="12"/>
  <c r="K211" i="12"/>
  <c r="K225" i="12"/>
  <c r="M211" i="12"/>
  <c r="N225" i="12"/>
  <c r="O225" i="12"/>
  <c r="N211" i="12"/>
  <c r="M225" i="12"/>
  <c r="O211" i="12"/>
  <c r="K216" i="12"/>
  <c r="N216" i="12"/>
  <c r="L216" i="12"/>
  <c r="Q216" i="12"/>
  <c r="M216" i="12"/>
  <c r="O216" i="12"/>
  <c r="AF22" i="9"/>
  <c r="O43" i="9"/>
  <c r="AC22" i="9"/>
  <c r="AB22" i="9"/>
  <c r="N43" i="9"/>
  <c r="AE22" i="9"/>
  <c r="AU8" i="9"/>
  <c r="AS8" i="9"/>
  <c r="AT9" i="9"/>
  <c r="AT6" i="9"/>
  <c r="AW9" i="9"/>
  <c r="V22" i="9"/>
  <c r="AA22" i="9" s="1"/>
  <c r="AV9" i="9"/>
  <c r="AW8" i="9"/>
  <c r="AT8" i="9"/>
  <c r="AU9" i="9"/>
  <c r="AW6" i="9"/>
  <c r="AS9" i="9"/>
  <c r="AV6" i="9"/>
  <c r="AU6" i="9"/>
  <c r="Z217" i="7"/>
  <c r="AC218" i="7"/>
  <c r="AD211" i="7"/>
  <c r="AB216" i="7"/>
  <c r="AB218" i="7"/>
  <c r="AA211" i="7"/>
  <c r="AC219" i="7"/>
  <c r="AD219" i="7"/>
  <c r="AD217" i="7"/>
  <c r="Z211" i="7"/>
  <c r="AD216" i="7"/>
  <c r="AC216" i="7"/>
  <c r="AA217" i="7"/>
  <c r="AA216" i="7"/>
  <c r="AA218" i="7"/>
  <c r="Z219" i="7"/>
  <c r="Z216" i="7"/>
  <c r="AB211" i="7"/>
  <c r="AC217" i="7"/>
  <c r="AC211" i="7"/>
  <c r="AA219" i="7"/>
  <c r="AD218" i="7"/>
  <c r="AB217" i="7"/>
  <c r="Y22" i="9" l="1"/>
  <c r="X22" i="9"/>
  <c r="Z22" i="9"/>
  <c r="W22" i="9"/>
</calcChain>
</file>

<file path=xl/sharedStrings.xml><?xml version="1.0" encoding="utf-8"?>
<sst xmlns="http://schemas.openxmlformats.org/spreadsheetml/2006/main" count="12892" uniqueCount="313">
  <si>
    <t>REGION</t>
  </si>
  <si>
    <t>KALIMANTAN</t>
  </si>
  <si>
    <t>SULAWESI</t>
  </si>
  <si>
    <t>GORONTALO</t>
  </si>
  <si>
    <t>JAYAPURA</t>
  </si>
  <si>
    <t>SORONG</t>
  </si>
  <si>
    <t>AREA 4 PAMASUKA</t>
  </si>
  <si>
    <t>INDOSAT</t>
  </si>
  <si>
    <t>SMARTFREN</t>
  </si>
  <si>
    <t>THREE</t>
  </si>
  <si>
    <t>XL</t>
  </si>
  <si>
    <t>OPERATOR</t>
  </si>
  <si>
    <t>TSEL</t>
  </si>
  <si>
    <t>2G</t>
  </si>
  <si>
    <t>3G</t>
  </si>
  <si>
    <t>4G</t>
  </si>
  <si>
    <t>TOTAL BTS (2G-3G-4G)</t>
  </si>
  <si>
    <t>BTS SHARE</t>
  </si>
  <si>
    <t>AREA PAMASUKA</t>
  </si>
  <si>
    <t>TOTAL</t>
  </si>
  <si>
    <t>KABUPATEN</t>
  </si>
  <si>
    <t>BALANGAN</t>
  </si>
  <si>
    <t>BANJAR</t>
  </si>
  <si>
    <t>BARITO KUALA</t>
  </si>
  <si>
    <t>BARITO SELATAN</t>
  </si>
  <si>
    <t>BARITO TIMUR</t>
  </si>
  <si>
    <t>BARITO UTARA</t>
  </si>
  <si>
    <t>BENGKAYANG</t>
  </si>
  <si>
    <t>BERAU</t>
  </si>
  <si>
    <t>BULUNGAN</t>
  </si>
  <si>
    <t>GUNUNG MAS</t>
  </si>
  <si>
    <t>HULU SUNGAI SELATAN</t>
  </si>
  <si>
    <t>HULU SUNGAI TENGAH</t>
  </si>
  <si>
    <t>HULU SUNGAI UTARA</t>
  </si>
  <si>
    <t>KAPUAS</t>
  </si>
  <si>
    <t>KAPUAS HULU</t>
  </si>
  <si>
    <t>KATINGAN</t>
  </si>
  <si>
    <t>KAYONG UTARA</t>
  </si>
  <si>
    <t>KETAPANG</t>
  </si>
  <si>
    <t>KOTA BALIKPAPAN</t>
  </si>
  <si>
    <t>KOTA BANJAR BARU</t>
  </si>
  <si>
    <t>KOTA BANJARMASIN</t>
  </si>
  <si>
    <t>KOTA BARU</t>
  </si>
  <si>
    <t>KOTA BONTANG</t>
  </si>
  <si>
    <t>KOTA PALANGKARAYA</t>
  </si>
  <si>
    <t>KOTA PONTIANAK</t>
  </si>
  <si>
    <t>KOTA SAMARINDA</t>
  </si>
  <si>
    <t>KOTA SINGKAWANG</t>
  </si>
  <si>
    <t>KOTA TARAKAN</t>
  </si>
  <si>
    <t>KOTA WARINGIN BARAT</t>
  </si>
  <si>
    <t>KOTA WARINGIN TIMUR</t>
  </si>
  <si>
    <t>KUBU RAYA</t>
  </si>
  <si>
    <t>KUTAI BARAT</t>
  </si>
  <si>
    <t>KUTAI KARTANEGARA</t>
  </si>
  <si>
    <t>KUTAI TIMUR</t>
  </si>
  <si>
    <t>LAMANDAU</t>
  </si>
  <si>
    <t>LANDAK</t>
  </si>
  <si>
    <t>MAHAKAM ULU</t>
  </si>
  <si>
    <t>MALINAU</t>
  </si>
  <si>
    <t>MELAWI</t>
  </si>
  <si>
    <t>MEMPAWAH</t>
  </si>
  <si>
    <t>MURUNG RAYA</t>
  </si>
  <si>
    <t>NUNUKAN</t>
  </si>
  <si>
    <t>PASER</t>
  </si>
  <si>
    <t>PENAJAM PASER UTARA</t>
  </si>
  <si>
    <t>PULANG PISAU</t>
  </si>
  <si>
    <t>SAMBAS</t>
  </si>
  <si>
    <t>SANGGAU</t>
  </si>
  <si>
    <t>SEKADAU</t>
  </si>
  <si>
    <t>SERUYAN</t>
  </si>
  <si>
    <t>SINTANG</t>
  </si>
  <si>
    <t>SUKAMARA</t>
  </si>
  <si>
    <t>TABALONG</t>
  </si>
  <si>
    <t>TANA TIDUNG</t>
  </si>
  <si>
    <t>TANAH BUMBU</t>
  </si>
  <si>
    <t>TANAH LAUT</t>
  </si>
  <si>
    <t>TAPIN</t>
  </si>
  <si>
    <t>PUMA</t>
  </si>
  <si>
    <t>ASMAT</t>
  </si>
  <si>
    <t>BIAK NUMFOR</t>
  </si>
  <si>
    <t>BOVEN DIGOEL</t>
  </si>
  <si>
    <t>BURU</t>
  </si>
  <si>
    <t>BURU SELATAN</t>
  </si>
  <si>
    <t>DEIYAI</t>
  </si>
  <si>
    <t>DOGIYAI</t>
  </si>
  <si>
    <t>FAKFAK</t>
  </si>
  <si>
    <t>JAYAWIJAYA</t>
  </si>
  <si>
    <t>KAIMANA</t>
  </si>
  <si>
    <t>KEEROM</t>
  </si>
  <si>
    <t>KEPULAUAN ARU</t>
  </si>
  <si>
    <t>KEPULAUAN YAPEN</t>
  </si>
  <si>
    <t>KOTA AMBON</t>
  </si>
  <si>
    <t>KOTA JAYAPURA</t>
  </si>
  <si>
    <t>KOTA TUAL</t>
  </si>
  <si>
    <t>LANNY JAYA</t>
  </si>
  <si>
    <t>MALUKU BARAT DAYA</t>
  </si>
  <si>
    <t>MALUKU TENGAH</t>
  </si>
  <si>
    <t>MALUKU TENGGARA</t>
  </si>
  <si>
    <t>MALUKU TENGGARA BARAT</t>
  </si>
  <si>
    <t>MAMBERAMO RAYA</t>
  </si>
  <si>
    <t>MAMBERAMO TENGAH</t>
  </si>
  <si>
    <t>MANOKWARI</t>
  </si>
  <si>
    <t>MANOKWARI SELATAN</t>
  </si>
  <si>
    <t>MAPPI</t>
  </si>
  <si>
    <t>MERAUKE</t>
  </si>
  <si>
    <t>MIMIKA</t>
  </si>
  <si>
    <t>NABIRE</t>
  </si>
  <si>
    <t>NDUGA</t>
  </si>
  <si>
    <t>PANIAI</t>
  </si>
  <si>
    <t>PEGUNUNGAN BINTANG</t>
  </si>
  <si>
    <t>PUNCAK</t>
  </si>
  <si>
    <t>PUNCAK JAYA</t>
  </si>
  <si>
    <t>SARMI</t>
  </si>
  <si>
    <t>SERAM BAGIAN BARAT</t>
  </si>
  <si>
    <t>SERAM BAGIAN TIMUR</t>
  </si>
  <si>
    <t>SORONG SELATAN</t>
  </si>
  <si>
    <t>SUPIORI</t>
  </si>
  <si>
    <t>TELUK BINTUNI</t>
  </si>
  <si>
    <t>TELUK WONDAMA</t>
  </si>
  <si>
    <t>TOLIKARA</t>
  </si>
  <si>
    <t>WAROPEN</t>
  </si>
  <si>
    <t>YAHUKIMO</t>
  </si>
  <si>
    <t>YALIMO</t>
  </si>
  <si>
    <t>BANGGAI</t>
  </si>
  <si>
    <t>BANGGAI KEPULAUAN</t>
  </si>
  <si>
    <t>BANGGAI LAUT</t>
  </si>
  <si>
    <t>BANTAENG</t>
  </si>
  <si>
    <t>BARRU</t>
  </si>
  <si>
    <t>BOALEMO</t>
  </si>
  <si>
    <t>BOLAANG MONGONDOW</t>
  </si>
  <si>
    <t>BOLAANG MONGONDOW SELATAN</t>
  </si>
  <si>
    <t>BOLAANG MONGONDOW TIMUR</t>
  </si>
  <si>
    <t>BOLAANG MONGONDOW UTARA</t>
  </si>
  <si>
    <t>BOMBANA</t>
  </si>
  <si>
    <t>BONE</t>
  </si>
  <si>
    <t>BONE BOLANGO</t>
  </si>
  <si>
    <t>BULUKUMBA</t>
  </si>
  <si>
    <t>BUOL</t>
  </si>
  <si>
    <t>BUTON</t>
  </si>
  <si>
    <t>BUTON SELATAN</t>
  </si>
  <si>
    <t>BUTON TENGAH</t>
  </si>
  <si>
    <t>BUTON UTARA</t>
  </si>
  <si>
    <t>DONGGALA</t>
  </si>
  <si>
    <t>ENREKANG</t>
  </si>
  <si>
    <t>GORONTALO UTARA</t>
  </si>
  <si>
    <t>GOWA</t>
  </si>
  <si>
    <t>HALMAHERA BARAT</t>
  </si>
  <si>
    <t>HALMAHERA SELATAN</t>
  </si>
  <si>
    <t>HALMAHERA TENGAH</t>
  </si>
  <si>
    <t>HALMAHERA TIMUR</t>
  </si>
  <si>
    <t>HALMAHERA UTARA</t>
  </si>
  <si>
    <t>JENEPONTO</t>
  </si>
  <si>
    <t>KEPULAUAN SANGIHE</t>
  </si>
  <si>
    <t>KEPULAUAN SULA</t>
  </si>
  <si>
    <t>KEPULAUAN TALAUD</t>
  </si>
  <si>
    <t>KOLAKA</t>
  </si>
  <si>
    <t>KOLAKA TIMUR</t>
  </si>
  <si>
    <t>KOLAKA UTARA</t>
  </si>
  <si>
    <t>KONAWE</t>
  </si>
  <si>
    <t>KONAWE KEPULAUAN</t>
  </si>
  <si>
    <t>KONAWE SELATAN</t>
  </si>
  <si>
    <t>KONAWE UTARA</t>
  </si>
  <si>
    <t>KOTA BAUBAU</t>
  </si>
  <si>
    <t>KOTA BITUNG</t>
  </si>
  <si>
    <t>KOTA GORONTALO</t>
  </si>
  <si>
    <t>KOTA KENDARI</t>
  </si>
  <si>
    <t>KOTA KOTAMOBAGU</t>
  </si>
  <si>
    <t>KOTA MAKASSAR</t>
  </si>
  <si>
    <t>KOTA MANADO</t>
  </si>
  <si>
    <t>KOTA PALOPO</t>
  </si>
  <si>
    <t>KOTA PALU</t>
  </si>
  <si>
    <t>KOTA PARE-PARE</t>
  </si>
  <si>
    <t>KOTA TERNATE</t>
  </si>
  <si>
    <t>KOTA TIDORE KEPULAUAN</t>
  </si>
  <si>
    <t>KOTA TOMOHON</t>
  </si>
  <si>
    <t>LUWU</t>
  </si>
  <si>
    <t>LUWU TIMUR</t>
  </si>
  <si>
    <t>LUWU UTARA</t>
  </si>
  <si>
    <t>MAJENE</t>
  </si>
  <si>
    <t>MAMASA</t>
  </si>
  <si>
    <t>MAMUJU</t>
  </si>
  <si>
    <t>MAMUJU TENGAH</t>
  </si>
  <si>
    <t>MAMUJU UTARA</t>
  </si>
  <si>
    <t>MAROS</t>
  </si>
  <si>
    <t>MINAHASA</t>
  </si>
  <si>
    <t>MINAHASA SELATAN</t>
  </si>
  <si>
    <t>MINAHASA TENGGARA</t>
  </si>
  <si>
    <t>MINAHASA UTARA</t>
  </si>
  <si>
    <t>MOROWALI</t>
  </si>
  <si>
    <t>MOROWALI UTARA</t>
  </si>
  <si>
    <t>MUNA</t>
  </si>
  <si>
    <t>MUNA BARAT</t>
  </si>
  <si>
    <t>PANGKAJENE DAN KEPULAUAN</t>
  </si>
  <si>
    <t>PARIGI MOUTONG</t>
  </si>
  <si>
    <t>PINRANG</t>
  </si>
  <si>
    <t>POHUWATO</t>
  </si>
  <si>
    <t>POLEWALI MANDAR</t>
  </si>
  <si>
    <t>POSO</t>
  </si>
  <si>
    <t>PULAU MOROTAI</t>
  </si>
  <si>
    <t>PULAU TALIABU</t>
  </si>
  <si>
    <t>SIAU TAGULANDANG BIARO</t>
  </si>
  <si>
    <t>SIDENRENG RAPPANG</t>
  </si>
  <si>
    <t>SIGI</t>
  </si>
  <si>
    <t>SINJAI</t>
  </si>
  <si>
    <t>SOPPENG</t>
  </si>
  <si>
    <t>TAKALAR</t>
  </si>
  <si>
    <t>TANA TORAJA</t>
  </si>
  <si>
    <t>TOJO UNA-UNA</t>
  </si>
  <si>
    <t>TOLI-TOLI</t>
  </si>
  <si>
    <t>TORAJA UTARA</t>
  </si>
  <si>
    <t>WAJO</t>
  </si>
  <si>
    <t>WAKATOBI</t>
  </si>
  <si>
    <t>SUMMARY TSEL</t>
  </si>
  <si>
    <t>SUMMARY XL</t>
  </si>
  <si>
    <t>SUMMARY INDOSAT</t>
  </si>
  <si>
    <t>SUMMARY THREE</t>
  </si>
  <si>
    <t>SUMMARY SMARTFREN</t>
  </si>
  <si>
    <t>REGION/AREA</t>
  </si>
  <si>
    <t>RAJA AMPAT</t>
  </si>
  <si>
    <t>KOTA SORONG</t>
  </si>
  <si>
    <t>KEPULAUAN SELAYAR</t>
  </si>
  <si>
    <t>BONE BULUKUMBA</t>
  </si>
  <si>
    <t>BARRU MAROS</t>
  </si>
  <si>
    <t>BITUNG MINAHASA TALAUD</t>
  </si>
  <si>
    <t>KENDARI</t>
  </si>
  <si>
    <t>BAU BAU</t>
  </si>
  <si>
    <t>PALU</t>
  </si>
  <si>
    <t>PARE-PARE</t>
  </si>
  <si>
    <t>TERNATE</t>
  </si>
  <si>
    <t>MANADO</t>
  </si>
  <si>
    <t>PALOPO SOROWAKO</t>
  </si>
  <si>
    <t>MAKASSAR INNER</t>
  </si>
  <si>
    <t>MAKASSAR</t>
  </si>
  <si>
    <t>BRANCH</t>
  </si>
  <si>
    <t>SALES CLUSTER</t>
  </si>
  <si>
    <t>BANJARMASIN</t>
  </si>
  <si>
    <t>BANUA ENAM</t>
  </si>
  <si>
    <t>MARTAPURA</t>
  </si>
  <si>
    <t>PALANGKARAYA</t>
  </si>
  <si>
    <t>BARITO RAYA</t>
  </si>
  <si>
    <t>PONTIANAK</t>
  </si>
  <si>
    <t>TARAKAN</t>
  </si>
  <si>
    <t>KALTARA</t>
  </si>
  <si>
    <t>KOTAWARINGIN RAYA</t>
  </si>
  <si>
    <t>KETAPANG KUBU RAYA</t>
  </si>
  <si>
    <t>BALIKPAPAN</t>
  </si>
  <si>
    <t>KOTABARU</t>
  </si>
  <si>
    <t>SAMARINDA</t>
  </si>
  <si>
    <t>BONTANG</t>
  </si>
  <si>
    <t>KUTAI</t>
  </si>
  <si>
    <t>TIMIKA</t>
  </si>
  <si>
    <t>SENTANI</t>
  </si>
  <si>
    <t>AMBON</t>
  </si>
  <si>
    <t>TUAL ARU</t>
  </si>
  <si>
    <t>MASOHI</t>
  </si>
  <si>
    <t>SAMARINDA OUTER</t>
  </si>
  <si>
    <t>MAYBRAT</t>
  </si>
  <si>
    <t>AREA/REGION</t>
  </si>
  <si>
    <t>INTAN JAYA</t>
  </si>
  <si>
    <t>PEGUNUNGAN ARFAK</t>
  </si>
  <si>
    <t>TAMBRAUW</t>
  </si>
  <si>
    <t>BAND</t>
  </si>
  <si>
    <t>REGIONAL</t>
  </si>
  <si>
    <t>Branch</t>
  </si>
  <si>
    <t>Cluster_Branch</t>
  </si>
  <si>
    <t>Kota_Kabupaten</t>
  </si>
  <si>
    <t>Grand Total</t>
  </si>
  <si>
    <t>MALUKU DAN PAPUA</t>
  </si>
  <si>
    <t>TOTAL BTS SHARE</t>
  </si>
  <si>
    <t>4G BTS SHARE</t>
  </si>
  <si>
    <t>AREA/REG</t>
  </si>
  <si>
    <t>% TOTAL BTS SHARE</t>
  </si>
  <si>
    <t>% 4G BTS SHARE</t>
  </si>
  <si>
    <t>Tsel</t>
  </si>
  <si>
    <t>Indosat</t>
  </si>
  <si>
    <t>Three</t>
  </si>
  <si>
    <t>Smartfren</t>
  </si>
  <si>
    <t>Summary of BTS Share per City</t>
  </si>
  <si>
    <t>Summary of BTS Share per Branch</t>
  </si>
  <si>
    <t>Summary of BTS Share per Sales Cluster</t>
  </si>
  <si>
    <t>TOTAL BTS SHARE PER CITY</t>
  </si>
  <si>
    <t>SALES CLUSTER-KABUPATEN</t>
  </si>
  <si>
    <t>Row Labels</t>
  </si>
  <si>
    <t>Sum of TSEL3</t>
  </si>
  <si>
    <t>Sum of XL3</t>
  </si>
  <si>
    <t>Sum of INDOSAT3</t>
  </si>
  <si>
    <t>Sum of THREE3</t>
  </si>
  <si>
    <t>Sum of SMARTFREN3</t>
  </si>
  <si>
    <t>Sum of TSEL4</t>
  </si>
  <si>
    <t>Sum of XL4</t>
  </si>
  <si>
    <t>Sum of INDOSAT4</t>
  </si>
  <si>
    <t>Sum of THREE4</t>
  </si>
  <si>
    <t>Sum of SMARTFREN4</t>
  </si>
  <si>
    <t>4G WIN/LOSE</t>
  </si>
  <si>
    <t>SITE</t>
  </si>
  <si>
    <t>WIN/LOSE</t>
  </si>
  <si>
    <t>SITE SHARE PER CITY</t>
  </si>
  <si>
    <t>SITE SHARE PER REGION</t>
  </si>
  <si>
    <t>SITE SHARE PER BRANCH</t>
  </si>
  <si>
    <t>SITE SHARE PER SALES CLUSTER</t>
  </si>
  <si>
    <t>Summary of Site Share</t>
  </si>
  <si>
    <t>Sum of TSEL</t>
  </si>
  <si>
    <t>Sum of XL</t>
  </si>
  <si>
    <t>Sum of INDOSAT</t>
  </si>
  <si>
    <t>Sum of THREE</t>
  </si>
  <si>
    <t>Sum of SMARTFREN</t>
  </si>
  <si>
    <t>Sum of TSEL2</t>
  </si>
  <si>
    <t>Sum of XL2</t>
  </si>
  <si>
    <t>Sum of INDOSAT2</t>
  </si>
  <si>
    <t>Sum of THREE2</t>
  </si>
  <si>
    <t>Sum of SMARTFREN2</t>
  </si>
  <si>
    <t>TOTAL BTS WIN/LOSE</t>
  </si>
  <si>
    <t>Update: End of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</si>
</sst>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[$-409]mmmm\-yy;@"/>
    <numFmt numFmtId="166" formatCode="0.0%"/>
    <numFmt numFmtId="167" formatCode="_(#,##0_);_(\(#,##0\);_(&quot;-&quot;_);_(@_)"/>
    <numFmt numFmtId="168" formatCode="_(#,##0_);_(\(#,##0\);_(&quot;-&quot;??_);_(@_)"/>
  </numFmts>
  <fonts count="22" x14ac:knownFonts="1">
    <font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0" tint="-4.9989318521683403E-2"/>
      <name val="Calibri"/>
      <family val="2"/>
    </font>
    <font>
      <b/>
      <sz val="10"/>
      <color theme="0"/>
      <name val="Calibri"/>
      <family val="2"/>
    </font>
    <font>
      <sz val="11"/>
      <color theme="1"/>
      <name val="Calibri"/>
      <family val="2"/>
    </font>
    <font>
      <b/>
      <sz val="10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0" tint="-4.9989318521683403E-2"/>
      <name val="Calibri"/>
      <family val="2"/>
    </font>
    <font>
      <b/>
      <sz val="12"/>
      <color theme="0"/>
      <name val="Calibri"/>
      <family val="2"/>
    </font>
    <font>
      <b/>
      <sz val="12"/>
      <color theme="0" tint="-4.9989318521683403E-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0"/>
      <name val="Calibri"/>
      <family val="2"/>
    </font>
    <font>
      <b/>
      <sz val="16"/>
      <color rgb="FFFF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2"/>
      </top>
      <bottom/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9">
    <xf numFmtId="0" fontId="0" fillId="0" borderId="0" xfId="0"/>
    <xf numFmtId="0" fontId="2" fillId="0" borderId="1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horizontal="center" vertical="center"/>
    </xf>
    <xf numFmtId="3" fontId="3" fillId="7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3" fillId="4" borderId="7" xfId="0" applyNumberFormat="1" applyFont="1" applyFill="1" applyBorder="1" applyAlignment="1">
      <alignment horizontal="center" vertical="center"/>
    </xf>
    <xf numFmtId="3" fontId="3" fillId="5" borderId="7" xfId="0" applyNumberFormat="1" applyFont="1" applyFill="1" applyBorder="1" applyAlignment="1">
      <alignment horizontal="center" vertical="center"/>
    </xf>
    <xf numFmtId="3" fontId="6" fillId="6" borderId="7" xfId="0" applyNumberFormat="1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3" fontId="0" fillId="0" borderId="0" xfId="0" applyNumberFormat="1"/>
    <xf numFmtId="3" fontId="2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11" fillId="8" borderId="12" xfId="0" applyFont="1" applyFill="1" applyBorder="1"/>
    <xf numFmtId="0" fontId="0" fillId="6" borderId="0" xfId="0" applyFill="1"/>
    <xf numFmtId="164" fontId="11" fillId="8" borderId="12" xfId="0" applyNumberFormat="1" applyFont="1" applyFill="1" applyBorder="1"/>
    <xf numFmtId="0" fontId="10" fillId="0" borderId="0" xfId="0" applyFont="1" applyAlignment="1">
      <alignment horizontal="center"/>
    </xf>
    <xf numFmtId="0" fontId="11" fillId="0" borderId="0" xfId="0" applyFont="1"/>
    <xf numFmtId="164" fontId="0" fillId="0" borderId="0" xfId="0" applyNumberFormat="1"/>
    <xf numFmtId="0" fontId="11" fillId="0" borderId="12" xfId="0" applyFont="1" applyBorder="1"/>
    <xf numFmtId="165" fontId="10" fillId="0" borderId="0" xfId="0" applyNumberFormat="1" applyFont="1"/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6" fillId="6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7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0" fillId="0" borderId="0" xfId="2" applyNumberFormat="1" applyFont="1" applyAlignment="1">
      <alignment horizontal="center"/>
    </xf>
    <xf numFmtId="0" fontId="12" fillId="0" borderId="0" xfId="0" applyFont="1"/>
    <xf numFmtId="3" fontId="3" fillId="10" borderId="2" xfId="0" applyNumberFormat="1" applyFont="1" applyFill="1" applyBorder="1" applyAlignment="1">
      <alignment horizontal="center" vertical="center"/>
    </xf>
    <xf numFmtId="3" fontId="14" fillId="4" borderId="17" xfId="0" applyNumberFormat="1" applyFont="1" applyFill="1" applyBorder="1" applyAlignment="1">
      <alignment horizontal="center" vertical="center"/>
    </xf>
    <xf numFmtId="3" fontId="15" fillId="5" borderId="17" xfId="0" applyNumberFormat="1" applyFont="1" applyFill="1" applyBorder="1" applyAlignment="1">
      <alignment horizontal="center" vertical="center"/>
    </xf>
    <xf numFmtId="3" fontId="9" fillId="6" borderId="17" xfId="0" applyNumberFormat="1" applyFont="1" applyFill="1" applyBorder="1" applyAlignment="1">
      <alignment horizontal="center" vertical="center"/>
    </xf>
    <xf numFmtId="3" fontId="15" fillId="7" borderId="17" xfId="0" applyNumberFormat="1" applyFont="1" applyFill="1" applyBorder="1" applyAlignment="1">
      <alignment horizontal="center" vertical="center"/>
    </xf>
    <xf numFmtId="3" fontId="15" fillId="10" borderId="17" xfId="0" applyNumberFormat="1" applyFont="1" applyFill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166" fontId="16" fillId="0" borderId="17" xfId="1" applyNumberFormat="1" applyFont="1" applyBorder="1" applyAlignment="1">
      <alignment horizontal="right" vertical="center"/>
    </xf>
    <xf numFmtId="0" fontId="17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18" fillId="2" borderId="2" xfId="0" applyNumberFormat="1" applyFont="1" applyFill="1" applyBorder="1" applyAlignment="1">
      <alignment horizontal="center" vertical="center"/>
    </xf>
    <xf numFmtId="10" fontId="2" fillId="0" borderId="0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/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11" borderId="0" xfId="0" applyFill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12" borderId="0" xfId="0" applyFill="1"/>
    <xf numFmtId="0" fontId="0" fillId="13" borderId="0" xfId="0" applyFill="1"/>
    <xf numFmtId="167" fontId="3" fillId="3" borderId="2" xfId="0" applyNumberFormat="1" applyFont="1" applyFill="1" applyBorder="1" applyAlignment="1">
      <alignment horizontal="center" vertical="center"/>
    </xf>
    <xf numFmtId="167" fontId="2" fillId="0" borderId="2" xfId="0" applyNumberFormat="1" applyFont="1" applyBorder="1" applyAlignment="1">
      <alignment horizontal="center" vertical="center"/>
    </xf>
    <xf numFmtId="167" fontId="0" fillId="0" borderId="0" xfId="0" applyNumberFormat="1"/>
    <xf numFmtId="167" fontId="3" fillId="7" borderId="2" xfId="0" applyNumberFormat="1" applyFont="1" applyFill="1" applyBorder="1" applyAlignment="1">
      <alignment horizontal="center" vertical="center"/>
    </xf>
    <xf numFmtId="167" fontId="6" fillId="6" borderId="2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3" fillId="5" borderId="2" xfId="0" applyNumberFormat="1" applyFont="1" applyFill="1" applyBorder="1" applyAlignment="1">
      <alignment horizontal="center" vertical="center"/>
    </xf>
    <xf numFmtId="168" fontId="3" fillId="4" borderId="2" xfId="2" applyNumberFormat="1" applyFont="1" applyFill="1" applyBorder="1" applyAlignment="1">
      <alignment horizontal="center" vertical="center"/>
    </xf>
    <xf numFmtId="168" fontId="2" fillId="0" borderId="2" xfId="2" applyNumberFormat="1" applyFont="1" applyBorder="1" applyAlignment="1">
      <alignment horizontal="center" vertical="center"/>
    </xf>
    <xf numFmtId="168" fontId="0" fillId="0" borderId="0" xfId="2" applyNumberFormat="1" applyFont="1" applyAlignment="1">
      <alignment horizontal="center"/>
    </xf>
    <xf numFmtId="168" fontId="0" fillId="0" borderId="0" xfId="2" applyNumberFormat="1" applyFont="1"/>
    <xf numFmtId="167" fontId="0" fillId="0" borderId="0" xfId="0" applyNumberFormat="1" applyAlignment="1">
      <alignment horizontal="center"/>
    </xf>
    <xf numFmtId="167" fontId="2" fillId="4" borderId="2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7" fillId="9" borderId="1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4" fillId="2" borderId="15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1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BTS Share </a:t>
            </a:r>
            <a:r>
              <a:rPr lang="id-ID"/>
              <a:t>Competitor</a:t>
            </a:r>
            <a:r>
              <a:rPr lang="id-ID" baseline="0"/>
              <a:t> per Branch</a:t>
            </a:r>
            <a:endParaRPr lang="en-US"/>
          </a:p>
        </c:rich>
      </c:tx>
      <c:layout>
        <c:manualLayout>
          <c:xMode val="edge"/>
          <c:yMode val="edge"/>
          <c:x val="0.23337386745159361"/>
          <c:y val="1.23472528486666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707961182909443"/>
          <c:y val="0.10187027777777778"/>
          <c:w val="0.76987664995630789"/>
          <c:h val="0.894945555555555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'Summary BTS per Branch'!$W$5</c:f>
              <c:strCache>
                <c:ptCount val="1"/>
                <c:pt idx="0">
                  <c:v>TSEL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Branch'!$B$6:$B$21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Branch'!$W$6:$W$21</c:f>
              <c:numCache>
                <c:formatCode>0.00%</c:formatCode>
                <c:ptCount val="16"/>
                <c:pt idx="0">
                  <c:v>0.50749750083305567</c:v>
                </c:pt>
                <c:pt idx="1">
                  <c:v>0.47445972495088407</c:v>
                </c:pt>
                <c:pt idx="2">
                  <c:v>0.64607134530193522</c:v>
                </c:pt>
                <c:pt idx="3">
                  <c:v>0.47270135424091231</c:v>
                </c:pt>
                <c:pt idx="4">
                  <c:v>0.58750247182123794</c:v>
                </c:pt>
                <c:pt idx="5">
                  <c:v>0.74399450926561428</c:v>
                </c:pt>
                <c:pt idx="6">
                  <c:v>0.61649782923299568</c:v>
                </c:pt>
                <c:pt idx="7">
                  <c:v>0.67474887426394181</c:v>
                </c:pt>
                <c:pt idx="8">
                  <c:v>0.43285586392121755</c:v>
                </c:pt>
                <c:pt idx="9">
                  <c:v>0.5482758620689655</c:v>
                </c:pt>
                <c:pt idx="10">
                  <c:v>0.77200529450694899</c:v>
                </c:pt>
                <c:pt idx="11">
                  <c:v>0.54438738077769622</c:v>
                </c:pt>
                <c:pt idx="12">
                  <c:v>0.95490554539914685</c:v>
                </c:pt>
                <c:pt idx="13">
                  <c:v>0.94665948275862066</c:v>
                </c:pt>
                <c:pt idx="14">
                  <c:v>0.93262987012987009</c:v>
                </c:pt>
                <c:pt idx="15">
                  <c:v>0.95913978494623653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C-457E-AC17-A21F73E5F954}"/>
            </c:ext>
          </c:extLst>
        </c:ser>
        <c:ser>
          <c:idx val="2"/>
          <c:order val="1"/>
          <c:tx>
            <c:strRef>
              <c:f>'Summary BTS per Branch'!$X$5</c:f>
              <c:strCache>
                <c:ptCount val="1"/>
                <c:pt idx="0">
                  <c:v>XL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Branch'!$B$6:$B$21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Branch'!$X$6:$X$21</c:f>
              <c:numCache>
                <c:formatCode>0.00%</c:formatCode>
                <c:ptCount val="16"/>
                <c:pt idx="0">
                  <c:v>0.18360546484505164</c:v>
                </c:pt>
                <c:pt idx="1">
                  <c:v>0.25806904294134159</c:v>
                </c:pt>
                <c:pt idx="2">
                  <c:v>0.13453019351830264</c:v>
                </c:pt>
                <c:pt idx="3">
                  <c:v>0.1473984319315752</c:v>
                </c:pt>
                <c:pt idx="4">
                  <c:v>0.16076725331224045</c:v>
                </c:pt>
                <c:pt idx="5">
                  <c:v>0.13040494166094715</c:v>
                </c:pt>
                <c:pt idx="6">
                  <c:v>0.11239749155812831</c:v>
                </c:pt>
                <c:pt idx="7">
                  <c:v>0.17457568410114305</c:v>
                </c:pt>
                <c:pt idx="8">
                  <c:v>0.13142345568487018</c:v>
                </c:pt>
                <c:pt idx="9">
                  <c:v>0.10399274047186932</c:v>
                </c:pt>
                <c:pt idx="10">
                  <c:v>0.13269358041032428</c:v>
                </c:pt>
                <c:pt idx="11">
                  <c:v>0.15810711665443875</c:v>
                </c:pt>
                <c:pt idx="12">
                  <c:v>6.0938452163315053E-3</c:v>
                </c:pt>
                <c:pt idx="13">
                  <c:v>1.0237068965517241E-2</c:v>
                </c:pt>
                <c:pt idx="14">
                  <c:v>8.9285714285714281E-3</c:v>
                </c:pt>
                <c:pt idx="15">
                  <c:v>6.4516129032258064E-3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45-4DE7-870F-59375B492588}"/>
            </c:ext>
          </c:extLst>
        </c:ser>
        <c:ser>
          <c:idx val="1"/>
          <c:order val="2"/>
          <c:tx>
            <c:strRef>
              <c:f>'Summary BTS per Branch'!$Y$5</c:f>
              <c:strCache>
                <c:ptCount val="1"/>
                <c:pt idx="0">
                  <c:v>INDOSAT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Branch'!$B$6:$B$21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Branch'!$Y$6:$Y$21</c:f>
              <c:numCache>
                <c:formatCode>0.00%</c:formatCode>
                <c:ptCount val="16"/>
                <c:pt idx="0">
                  <c:v>0.15528157280906366</c:v>
                </c:pt>
                <c:pt idx="1">
                  <c:v>0.11226494527083918</c:v>
                </c:pt>
                <c:pt idx="2">
                  <c:v>0.15901142457449288</c:v>
                </c:pt>
                <c:pt idx="3">
                  <c:v>0.13570919458303635</c:v>
                </c:pt>
                <c:pt idx="4">
                  <c:v>0.11884516511765869</c:v>
                </c:pt>
                <c:pt idx="5">
                  <c:v>0.12560054907343857</c:v>
                </c:pt>
                <c:pt idx="6">
                  <c:v>0.12638687891944042</c:v>
                </c:pt>
                <c:pt idx="7">
                  <c:v>0.15067544163491514</c:v>
                </c:pt>
                <c:pt idx="8">
                  <c:v>0.19731423455684871</c:v>
                </c:pt>
                <c:pt idx="9">
                  <c:v>0.11887477313974591</c:v>
                </c:pt>
                <c:pt idx="10">
                  <c:v>9.5301125082726673E-2</c:v>
                </c:pt>
                <c:pt idx="11">
                  <c:v>0.13224504768892151</c:v>
                </c:pt>
                <c:pt idx="12">
                  <c:v>3.9000609384521635E-2</c:v>
                </c:pt>
                <c:pt idx="13">
                  <c:v>4.3103448275862072E-2</c:v>
                </c:pt>
                <c:pt idx="14">
                  <c:v>5.844155844155844E-2</c:v>
                </c:pt>
                <c:pt idx="15">
                  <c:v>3.4408602150537634E-2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45-4DE7-870F-59375B492588}"/>
            </c:ext>
          </c:extLst>
        </c:ser>
        <c:ser>
          <c:idx val="3"/>
          <c:order val="3"/>
          <c:tx>
            <c:strRef>
              <c:f>'Summary BTS per Branch'!$Z$5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Branch'!$B$6:$B$21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Branch'!$Z$6:$Z$21</c:f>
              <c:numCache>
                <c:formatCode>0.00%</c:formatCode>
                <c:ptCount val="16"/>
                <c:pt idx="0">
                  <c:v>0.15194935021659448</c:v>
                </c:pt>
                <c:pt idx="1">
                  <c:v>0.13626157732248106</c:v>
                </c:pt>
                <c:pt idx="2">
                  <c:v>5.9454418279319188E-2</c:v>
                </c:pt>
                <c:pt idx="3">
                  <c:v>0.2399144689950107</c:v>
                </c:pt>
                <c:pt idx="4">
                  <c:v>0.13189638125370773</c:v>
                </c:pt>
                <c:pt idx="5">
                  <c:v>0</c:v>
                </c:pt>
                <c:pt idx="6">
                  <c:v>0.14182344428364688</c:v>
                </c:pt>
                <c:pt idx="7">
                  <c:v>0</c:v>
                </c:pt>
                <c:pt idx="8">
                  <c:v>0.19704565801253357</c:v>
                </c:pt>
                <c:pt idx="9">
                  <c:v>0.21415607985480944</c:v>
                </c:pt>
                <c:pt idx="10">
                  <c:v>0</c:v>
                </c:pt>
                <c:pt idx="11">
                  <c:v>0.142516507703595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45-4DE7-870F-59375B492588}"/>
            </c:ext>
          </c:extLst>
        </c:ser>
        <c:ser>
          <c:idx val="4"/>
          <c:order val="4"/>
          <c:tx>
            <c:strRef>
              <c:f>'Summary BTS per Branch'!$AA$5</c:f>
              <c:strCache>
                <c:ptCount val="1"/>
                <c:pt idx="0">
                  <c:v>SMARTFREN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Branch'!$B$6:$B$21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Branch'!$AA$6:$AA$21</c:f>
              <c:numCache>
                <c:formatCode>0.00%</c:formatCode>
                <c:ptCount val="16"/>
                <c:pt idx="0">
                  <c:v>1.6661112962345886E-3</c:v>
                </c:pt>
                <c:pt idx="1">
                  <c:v>1.8944709514454112E-2</c:v>
                </c:pt>
                <c:pt idx="2">
                  <c:v>9.3261832595010487E-4</c:v>
                </c:pt>
                <c:pt idx="3">
                  <c:v>4.2765502494654314E-3</c:v>
                </c:pt>
                <c:pt idx="4">
                  <c:v>9.8872849515523032E-4</c:v>
                </c:pt>
                <c:pt idx="5">
                  <c:v>0</c:v>
                </c:pt>
                <c:pt idx="6">
                  <c:v>2.8943560057887118E-3</c:v>
                </c:pt>
                <c:pt idx="7">
                  <c:v>0</c:v>
                </c:pt>
                <c:pt idx="8">
                  <c:v>4.1360787824529989E-2</c:v>
                </c:pt>
                <c:pt idx="9">
                  <c:v>1.47005444646098E-2</c:v>
                </c:pt>
                <c:pt idx="10">
                  <c:v>0</c:v>
                </c:pt>
                <c:pt idx="11">
                  <c:v>2.2743947175348497E-2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45-4DE7-870F-59375B4925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765425792"/>
        <c:axId val="765426352"/>
      </c:barChart>
      <c:catAx>
        <c:axId val="7654257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765426352"/>
        <c:crosses val="autoZero"/>
        <c:auto val="1"/>
        <c:lblAlgn val="ctr"/>
        <c:lblOffset val="100"/>
        <c:noMultiLvlLbl val="0"/>
      </c:catAx>
      <c:valAx>
        <c:axId val="76542635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765425792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softEdge"/>
      </c:spPr>
    </c:plotArea>
    <c:legend>
      <c:legendPos val="t"/>
      <c:layout>
        <c:manualLayout>
          <c:xMode val="edge"/>
          <c:yMode val="edge"/>
          <c:x val="0.22414331049073266"/>
          <c:y val="6.521986111111111E-2"/>
          <c:w val="0.72226923607597859"/>
          <c:h val="3.1896250000000001E-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2"/>
      </a:solidFill>
    </a:ln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n-lt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US"/>
              <a:t>3G BTS Share per Sales Cluster</a:t>
            </a:r>
          </a:p>
        </c:rich>
      </c:tx>
      <c:layout>
        <c:manualLayout>
          <c:xMode val="edge"/>
          <c:yMode val="edge"/>
          <c:x val="0.36296296296296299"/>
          <c:y val="7.4006374076183193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707961182909443"/>
          <c:y val="0.10187027777777778"/>
          <c:w val="0.76987664995630789"/>
          <c:h val="0.894945555555555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'Summary BTS per Sales Cluster'!$I$53</c:f>
              <c:strCache>
                <c:ptCount val="1"/>
                <c:pt idx="0">
                  <c:v>TSEL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Cluster'!$C$54:$C$96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Cluster'!$I$54:$I$96</c:f>
              <c:numCache>
                <c:formatCode>0.00%</c:formatCode>
                <c:ptCount val="43"/>
                <c:pt idx="0">
                  <c:v>0.48130841121495327</c:v>
                </c:pt>
                <c:pt idx="1">
                  <c:v>0.43601895734597157</c:v>
                </c:pt>
                <c:pt idx="2">
                  <c:v>0.51977401129943501</c:v>
                </c:pt>
                <c:pt idx="3">
                  <c:v>0.63076923076923075</c:v>
                </c:pt>
                <c:pt idx="4">
                  <c:v>0.4715762273901809</c:v>
                </c:pt>
                <c:pt idx="5">
                  <c:v>0.72916666666666663</c:v>
                </c:pt>
                <c:pt idx="6">
                  <c:v>0.71682847896440127</c:v>
                </c:pt>
                <c:pt idx="7">
                  <c:v>0.60040567951318458</c:v>
                </c:pt>
                <c:pt idx="8">
                  <c:v>0.56000000000000005</c:v>
                </c:pt>
                <c:pt idx="9">
                  <c:v>0.35563380281690143</c:v>
                </c:pt>
                <c:pt idx="10">
                  <c:v>0.49034749034749037</c:v>
                </c:pt>
                <c:pt idx="11">
                  <c:v>0.57692307692307687</c:v>
                </c:pt>
                <c:pt idx="12">
                  <c:v>0.66201117318435754</c:v>
                </c:pt>
                <c:pt idx="13">
                  <c:v>0.63028169014084512</c:v>
                </c:pt>
                <c:pt idx="14">
                  <c:v>0.48694316436251922</c:v>
                </c:pt>
                <c:pt idx="15">
                  <c:v>0.75609756097560976</c:v>
                </c:pt>
                <c:pt idx="16">
                  <c:v>0.81538461538461537</c:v>
                </c:pt>
                <c:pt idx="17">
                  <c:v>0.70306513409961691</c:v>
                </c:pt>
                <c:pt idx="18">
                  <c:v>0.71361502347417838</c:v>
                </c:pt>
                <c:pt idx="19">
                  <c:v>0.6645962732919255</c:v>
                </c:pt>
                <c:pt idx="20">
                  <c:v>0.83333333333333337</c:v>
                </c:pt>
                <c:pt idx="21">
                  <c:v>0.48565573770491804</c:v>
                </c:pt>
                <c:pt idx="22">
                  <c:v>0.5546875</c:v>
                </c:pt>
                <c:pt idx="23">
                  <c:v>0.4948921679909194</c:v>
                </c:pt>
                <c:pt idx="24">
                  <c:v>0.38411138411138412</c:v>
                </c:pt>
                <c:pt idx="25">
                  <c:v>0.48306997742663654</c:v>
                </c:pt>
                <c:pt idx="26">
                  <c:v>0.43252032520325201</c:v>
                </c:pt>
                <c:pt idx="27">
                  <c:v>1</c:v>
                </c:pt>
                <c:pt idx="28">
                  <c:v>0.95628415300546443</c:v>
                </c:pt>
                <c:pt idx="29">
                  <c:v>0.70358814352574106</c:v>
                </c:pt>
                <c:pt idx="30">
                  <c:v>0.60966542750929364</c:v>
                </c:pt>
                <c:pt idx="31">
                  <c:v>0.70080321285140568</c:v>
                </c:pt>
                <c:pt idx="32">
                  <c:v>0.55183946488294311</c:v>
                </c:pt>
                <c:pt idx="33">
                  <c:v>0.989247311827957</c:v>
                </c:pt>
                <c:pt idx="34">
                  <c:v>1</c:v>
                </c:pt>
                <c:pt idx="35">
                  <c:v>1</c:v>
                </c:pt>
                <c:pt idx="36">
                  <c:v>0.99290780141843971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0.98130841121495327</c:v>
                </c:pt>
                <c:pt idx="42">
                  <c:v>0.99382716049382713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C-457E-AC17-A21F73E5F954}"/>
            </c:ext>
          </c:extLst>
        </c:ser>
        <c:ser>
          <c:idx val="1"/>
          <c:order val="1"/>
          <c:tx>
            <c:strRef>
              <c:f>'Summary BTS per Sales Cluster'!$J$53</c:f>
              <c:strCache>
                <c:ptCount val="1"/>
                <c:pt idx="0">
                  <c:v>XL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Cluster'!$C$54:$C$96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Cluster'!$J$54:$J$96</c:f>
              <c:numCache>
                <c:formatCode>0.00%</c:formatCode>
                <c:ptCount val="43"/>
                <c:pt idx="0">
                  <c:v>0.18130841121495328</c:v>
                </c:pt>
                <c:pt idx="1">
                  <c:v>0.22906793048973143</c:v>
                </c:pt>
                <c:pt idx="2">
                  <c:v>0.3032015065913371</c:v>
                </c:pt>
                <c:pt idx="3">
                  <c:v>0.28615384615384615</c:v>
                </c:pt>
                <c:pt idx="4">
                  <c:v>0.29328165374677001</c:v>
                </c:pt>
                <c:pt idx="5">
                  <c:v>0.18055555555555555</c:v>
                </c:pt>
                <c:pt idx="6">
                  <c:v>0.13430420711974109</c:v>
                </c:pt>
                <c:pt idx="7">
                  <c:v>0.1440162271805274</c:v>
                </c:pt>
                <c:pt idx="8">
                  <c:v>0.12695652173913044</c:v>
                </c:pt>
                <c:pt idx="9">
                  <c:v>0.21478873239436619</c:v>
                </c:pt>
                <c:pt idx="10">
                  <c:v>0.20463320463320464</c:v>
                </c:pt>
                <c:pt idx="11">
                  <c:v>0.14358974358974358</c:v>
                </c:pt>
                <c:pt idx="12">
                  <c:v>0.15363128491620112</c:v>
                </c:pt>
                <c:pt idx="13">
                  <c:v>0.19014084507042253</c:v>
                </c:pt>
                <c:pt idx="14">
                  <c:v>0.19354838709677419</c:v>
                </c:pt>
                <c:pt idx="15">
                  <c:v>0</c:v>
                </c:pt>
                <c:pt idx="16">
                  <c:v>0.17362637362637362</c:v>
                </c:pt>
                <c:pt idx="17">
                  <c:v>0.21264367816091953</c:v>
                </c:pt>
                <c:pt idx="18">
                  <c:v>0.23943661971830985</c:v>
                </c:pt>
                <c:pt idx="19">
                  <c:v>0.32505175983436851</c:v>
                </c:pt>
                <c:pt idx="20">
                  <c:v>0.16666666666666666</c:v>
                </c:pt>
                <c:pt idx="21">
                  <c:v>0.24795081967213115</c:v>
                </c:pt>
                <c:pt idx="22">
                  <c:v>0.275390625</c:v>
                </c:pt>
                <c:pt idx="23">
                  <c:v>0.20544835414301929</c:v>
                </c:pt>
                <c:pt idx="24">
                  <c:v>0.13595413595413594</c:v>
                </c:pt>
                <c:pt idx="25">
                  <c:v>0.2234762979683973</c:v>
                </c:pt>
                <c:pt idx="26">
                  <c:v>0.17560975609756097</c:v>
                </c:pt>
                <c:pt idx="27">
                  <c:v>0</c:v>
                </c:pt>
                <c:pt idx="28">
                  <c:v>4.3715846994535519E-2</c:v>
                </c:pt>
                <c:pt idx="29">
                  <c:v>0.27925117004680189</c:v>
                </c:pt>
                <c:pt idx="30">
                  <c:v>0.23791821561338289</c:v>
                </c:pt>
                <c:pt idx="31">
                  <c:v>0.28112449799196787</c:v>
                </c:pt>
                <c:pt idx="32">
                  <c:v>0.27257525083612039</c:v>
                </c:pt>
                <c:pt idx="33">
                  <c:v>1.0752688172043012E-2</c:v>
                </c:pt>
                <c:pt idx="34">
                  <c:v>0</c:v>
                </c:pt>
                <c:pt idx="35">
                  <c:v>0</c:v>
                </c:pt>
                <c:pt idx="36">
                  <c:v>7.0921985815602835E-3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1.8691588785046728E-2</c:v>
                </c:pt>
                <c:pt idx="42">
                  <c:v>6.1728395061728392E-3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1-42DC-A954-BD619C0707E7}"/>
            </c:ext>
          </c:extLst>
        </c:ser>
        <c:ser>
          <c:idx val="2"/>
          <c:order val="2"/>
          <c:tx>
            <c:strRef>
              <c:f>'Summary BTS per Sales Cluster'!$K$53</c:f>
              <c:strCache>
                <c:ptCount val="1"/>
                <c:pt idx="0">
                  <c:v>INDOSAT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Cluster'!$C$54:$C$96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Cluster'!$K$54:$K$96</c:f>
              <c:numCache>
                <c:formatCode>0.00%</c:formatCode>
                <c:ptCount val="43"/>
                <c:pt idx="0">
                  <c:v>0.19626168224299065</c:v>
                </c:pt>
                <c:pt idx="1">
                  <c:v>0.15323854660347552</c:v>
                </c:pt>
                <c:pt idx="2">
                  <c:v>8.2862523540489647E-2</c:v>
                </c:pt>
                <c:pt idx="3">
                  <c:v>5.2307692307692305E-2</c:v>
                </c:pt>
                <c:pt idx="4">
                  <c:v>7.10594315245478E-2</c:v>
                </c:pt>
                <c:pt idx="5">
                  <c:v>9.0277777777777776E-2</c:v>
                </c:pt>
                <c:pt idx="6">
                  <c:v>0.14886731391585761</c:v>
                </c:pt>
                <c:pt idx="7">
                  <c:v>8.9249492900608518E-2</c:v>
                </c:pt>
                <c:pt idx="8">
                  <c:v>8.3478260869565224E-2</c:v>
                </c:pt>
                <c:pt idx="9">
                  <c:v>0.18309859154929578</c:v>
                </c:pt>
                <c:pt idx="10">
                  <c:v>6.9498069498069498E-2</c:v>
                </c:pt>
                <c:pt idx="11">
                  <c:v>0.14871794871794872</c:v>
                </c:pt>
                <c:pt idx="12">
                  <c:v>8.6592178770949726E-2</c:v>
                </c:pt>
                <c:pt idx="13">
                  <c:v>0.11971830985915492</c:v>
                </c:pt>
                <c:pt idx="14">
                  <c:v>0.19354838709677419</c:v>
                </c:pt>
                <c:pt idx="15">
                  <c:v>0</c:v>
                </c:pt>
                <c:pt idx="16">
                  <c:v>1.098901098901099E-2</c:v>
                </c:pt>
                <c:pt idx="17">
                  <c:v>7.8544061302681989E-2</c:v>
                </c:pt>
                <c:pt idx="18">
                  <c:v>4.6948356807511735E-2</c:v>
                </c:pt>
                <c:pt idx="19">
                  <c:v>1.0351966873706004E-2</c:v>
                </c:pt>
                <c:pt idx="20">
                  <c:v>0</c:v>
                </c:pt>
                <c:pt idx="21">
                  <c:v>9.2213114754098366E-2</c:v>
                </c:pt>
                <c:pt idx="22">
                  <c:v>0.111328125</c:v>
                </c:pt>
                <c:pt idx="23">
                  <c:v>0.13507377979568672</c:v>
                </c:pt>
                <c:pt idx="24">
                  <c:v>0.30384930384930386</c:v>
                </c:pt>
                <c:pt idx="25">
                  <c:v>9.8194130925507897E-2</c:v>
                </c:pt>
                <c:pt idx="26">
                  <c:v>0.16422764227642275</c:v>
                </c:pt>
                <c:pt idx="27">
                  <c:v>0</c:v>
                </c:pt>
                <c:pt idx="28">
                  <c:v>0</c:v>
                </c:pt>
                <c:pt idx="29">
                  <c:v>1.7160686427457099E-2</c:v>
                </c:pt>
                <c:pt idx="30">
                  <c:v>0</c:v>
                </c:pt>
                <c:pt idx="31">
                  <c:v>2.008032128514056E-3</c:v>
                </c:pt>
                <c:pt idx="32">
                  <c:v>1.0033444816053512E-2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51-42DC-A954-BD619C0707E7}"/>
            </c:ext>
          </c:extLst>
        </c:ser>
        <c:ser>
          <c:idx val="3"/>
          <c:order val="3"/>
          <c:tx>
            <c:strRef>
              <c:f>'Summary BTS per Sales Cluster'!$L$53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Cluster'!$C$54:$C$96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Cluster'!$L$54:$L$96</c:f>
              <c:numCache>
                <c:formatCode>0.00%</c:formatCode>
                <c:ptCount val="43"/>
                <c:pt idx="0">
                  <c:v>0.1411214953271028</c:v>
                </c:pt>
                <c:pt idx="1">
                  <c:v>0.18167456556082148</c:v>
                </c:pt>
                <c:pt idx="2">
                  <c:v>9.4161958568738227E-2</c:v>
                </c:pt>
                <c:pt idx="3">
                  <c:v>3.0769230769230771E-2</c:v>
                </c:pt>
                <c:pt idx="4">
                  <c:v>0.16408268733850129</c:v>
                </c:pt>
                <c:pt idx="5">
                  <c:v>0</c:v>
                </c:pt>
                <c:pt idx="6">
                  <c:v>0</c:v>
                </c:pt>
                <c:pt idx="7">
                  <c:v>0.16632860040567951</c:v>
                </c:pt>
                <c:pt idx="8">
                  <c:v>0.22956521739130434</c:v>
                </c:pt>
                <c:pt idx="9">
                  <c:v>0.24647887323943662</c:v>
                </c:pt>
                <c:pt idx="10">
                  <c:v>0.23552123552123552</c:v>
                </c:pt>
                <c:pt idx="11">
                  <c:v>0.13076923076923078</c:v>
                </c:pt>
                <c:pt idx="12">
                  <c:v>9.7765363128491614E-2</c:v>
                </c:pt>
                <c:pt idx="13">
                  <c:v>5.9859154929577461E-2</c:v>
                </c:pt>
                <c:pt idx="14">
                  <c:v>0.1259600614439324</c:v>
                </c:pt>
                <c:pt idx="15">
                  <c:v>0.24390243902439024</c:v>
                </c:pt>
                <c:pt idx="16">
                  <c:v>0</c:v>
                </c:pt>
                <c:pt idx="17">
                  <c:v>5.7471264367816091E-3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0.17418032786885246</c:v>
                </c:pt>
                <c:pt idx="22">
                  <c:v>5.859375E-2</c:v>
                </c:pt>
                <c:pt idx="23">
                  <c:v>0.16458569807037457</c:v>
                </c:pt>
                <c:pt idx="24">
                  <c:v>0.1760851760851761</c:v>
                </c:pt>
                <c:pt idx="25">
                  <c:v>0.19525959367945825</c:v>
                </c:pt>
                <c:pt idx="26">
                  <c:v>0.22764227642276422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0.15241635687732341</c:v>
                </c:pt>
                <c:pt idx="31">
                  <c:v>1.6064257028112448E-2</c:v>
                </c:pt>
                <c:pt idx="32">
                  <c:v>0.16555183946488294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51-42DC-A954-BD619C0707E7}"/>
            </c:ext>
          </c:extLst>
        </c:ser>
        <c:ser>
          <c:idx val="4"/>
          <c:order val="4"/>
          <c:tx>
            <c:strRef>
              <c:f>'Summary BTS per Sales Cluster'!$M$53</c:f>
              <c:strCache>
                <c:ptCount val="1"/>
                <c:pt idx="0">
                  <c:v>SMARTFREN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Cluster'!$C$54:$C$96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Cluster'!$M$54:$M$96</c:f>
              <c:numCache>
                <c:formatCode>0.00%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51-42DC-A954-BD619C0707E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816579568"/>
        <c:axId val="816580128"/>
      </c:barChart>
      <c:catAx>
        <c:axId val="816579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816580128"/>
        <c:crosses val="autoZero"/>
        <c:auto val="1"/>
        <c:lblAlgn val="ctr"/>
        <c:lblOffset val="100"/>
        <c:noMultiLvlLbl val="0"/>
      </c:catAx>
      <c:valAx>
        <c:axId val="81658012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16579568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softEdge"/>
      </c:spPr>
    </c:plotArea>
    <c:legend>
      <c:legendPos val="t"/>
      <c:layout>
        <c:manualLayout>
          <c:xMode val="edge"/>
          <c:yMode val="edge"/>
          <c:x val="0.33128148148148145"/>
          <c:y val="4.6447309027777779E-2"/>
          <c:w val="0.66723132716049383"/>
          <c:h val="3.5537341332755046E-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rgbClr val="5B9BD5"/>
      </a:solidFill>
    </a:ln>
    <a:scene3d>
      <a:camera prst="orthographicFront"/>
      <a:lightRig rig="threePt" dir="t"/>
    </a:scene3d>
    <a:sp3d/>
  </c:spPr>
  <c:txPr>
    <a:bodyPr/>
    <a:lstStyle/>
    <a:p>
      <a:pPr>
        <a:defRPr>
          <a:latin typeface="+mn-lt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US"/>
              <a:t>4G BTS Share per Sales Cluster</a:t>
            </a:r>
          </a:p>
        </c:rich>
      </c:tx>
      <c:layout>
        <c:manualLayout>
          <c:xMode val="edge"/>
          <c:yMode val="edge"/>
          <c:x val="0.36296296296296299"/>
          <c:y val="7.4006374076183193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707961182909443"/>
          <c:y val="0.10187027777777778"/>
          <c:w val="0.76987664995630789"/>
          <c:h val="0.894945555555555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'Summary BTS per Sales Cluster'!$N$53</c:f>
              <c:strCache>
                <c:ptCount val="1"/>
                <c:pt idx="0">
                  <c:v>TSEL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Cluster'!$C$54:$C$96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Cluster'!$N$54:$N$96</c:f>
              <c:numCache>
                <c:formatCode>0.00%</c:formatCode>
                <c:ptCount val="43"/>
                <c:pt idx="0">
                  <c:v>0.50737463126843663</c:v>
                </c:pt>
                <c:pt idx="1">
                  <c:v>0.36746143057503505</c:v>
                </c:pt>
                <c:pt idx="2">
                  <c:v>0.52830188679245282</c:v>
                </c:pt>
                <c:pt idx="3">
                  <c:v>0.6271186440677966</c:v>
                </c:pt>
                <c:pt idx="4">
                  <c:v>0.4227373068432671</c:v>
                </c:pt>
                <c:pt idx="5">
                  <c:v>0.90410958904109584</c:v>
                </c:pt>
                <c:pt idx="6">
                  <c:v>0.79900332225913617</c:v>
                </c:pt>
                <c:pt idx="7">
                  <c:v>0.62403100775193798</c:v>
                </c:pt>
                <c:pt idx="8">
                  <c:v>0.42714819427148193</c:v>
                </c:pt>
                <c:pt idx="9">
                  <c:v>0.41212121212121211</c:v>
                </c:pt>
                <c:pt idx="10">
                  <c:v>0.51654411764705888</c:v>
                </c:pt>
                <c:pt idx="11">
                  <c:v>0.61640798226164084</c:v>
                </c:pt>
                <c:pt idx="12">
                  <c:v>0.62094763092269323</c:v>
                </c:pt>
                <c:pt idx="13">
                  <c:v>0.68805704099821752</c:v>
                </c:pt>
                <c:pt idx="14">
                  <c:v>0.52952029520295207</c:v>
                </c:pt>
                <c:pt idx="15">
                  <c:v>0.54335260115606931</c:v>
                </c:pt>
                <c:pt idx="16">
                  <c:v>0.8669724770642202</c:v>
                </c:pt>
                <c:pt idx="17">
                  <c:v>0.57307692307692304</c:v>
                </c:pt>
                <c:pt idx="18">
                  <c:v>0.88429752066115708</c:v>
                </c:pt>
                <c:pt idx="19">
                  <c:v>0.79807692307692313</c:v>
                </c:pt>
                <c:pt idx="20">
                  <c:v>0.92682926829268297</c:v>
                </c:pt>
                <c:pt idx="21">
                  <c:v>0.40969162995594716</c:v>
                </c:pt>
                <c:pt idx="22">
                  <c:v>0.56927710843373491</c:v>
                </c:pt>
                <c:pt idx="23">
                  <c:v>0.43301642178046673</c:v>
                </c:pt>
                <c:pt idx="24">
                  <c:v>0.38216098622189992</c:v>
                </c:pt>
                <c:pt idx="25">
                  <c:v>0.53245324532453242</c:v>
                </c:pt>
                <c:pt idx="26">
                  <c:v>0.41791044776119401</c:v>
                </c:pt>
                <c:pt idx="27">
                  <c:v>0.98161764705882348</c:v>
                </c:pt>
                <c:pt idx="28">
                  <c:v>0.96071428571428574</c:v>
                </c:pt>
                <c:pt idx="29">
                  <c:v>0.86085626911314983</c:v>
                </c:pt>
                <c:pt idx="30">
                  <c:v>0.67062314540059342</c:v>
                </c:pt>
                <c:pt idx="31">
                  <c:v>0.5629139072847682</c:v>
                </c:pt>
                <c:pt idx="32">
                  <c:v>0.4754491017964072</c:v>
                </c:pt>
                <c:pt idx="33">
                  <c:v>0.97115384615384615</c:v>
                </c:pt>
                <c:pt idx="34">
                  <c:v>1</c:v>
                </c:pt>
                <c:pt idx="35">
                  <c:v>1</c:v>
                </c:pt>
                <c:pt idx="36">
                  <c:v>0.96575342465753422</c:v>
                </c:pt>
                <c:pt idx="37">
                  <c:v>1</c:v>
                </c:pt>
                <c:pt idx="38">
                  <c:v>0.99221789883268485</c:v>
                </c:pt>
                <c:pt idx="39">
                  <c:v>1</c:v>
                </c:pt>
                <c:pt idx="40">
                  <c:v>0.97663551401869164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C-457E-AC17-A21F73E5F954}"/>
            </c:ext>
          </c:extLst>
        </c:ser>
        <c:ser>
          <c:idx val="1"/>
          <c:order val="1"/>
          <c:tx>
            <c:strRef>
              <c:f>'Summary BTS per Sales Cluster'!$O$53</c:f>
              <c:strCache>
                <c:ptCount val="1"/>
                <c:pt idx="0">
                  <c:v>XL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Cluster'!$C$54:$C$96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Cluster'!$O$54:$O$96</c:f>
              <c:numCache>
                <c:formatCode>0.00%</c:formatCode>
                <c:ptCount val="43"/>
                <c:pt idx="0">
                  <c:v>0.24188790560471976</c:v>
                </c:pt>
                <c:pt idx="1">
                  <c:v>0.25806451612903225</c:v>
                </c:pt>
                <c:pt idx="2">
                  <c:v>0.29502572898799312</c:v>
                </c:pt>
                <c:pt idx="3">
                  <c:v>0.2824858757062147</c:v>
                </c:pt>
                <c:pt idx="4">
                  <c:v>0.32450331125827814</c:v>
                </c:pt>
                <c:pt idx="5">
                  <c:v>5.4794520547945202E-2</c:v>
                </c:pt>
                <c:pt idx="6">
                  <c:v>0.12292358803986711</c:v>
                </c:pt>
                <c:pt idx="7">
                  <c:v>0.20930232558139536</c:v>
                </c:pt>
                <c:pt idx="8">
                  <c:v>0.21295143212951431</c:v>
                </c:pt>
                <c:pt idx="9">
                  <c:v>0.21010101010101009</c:v>
                </c:pt>
                <c:pt idx="10">
                  <c:v>0.21139705882352941</c:v>
                </c:pt>
                <c:pt idx="11">
                  <c:v>0.14412416851441243</c:v>
                </c:pt>
                <c:pt idx="12">
                  <c:v>0.23940149625935161</c:v>
                </c:pt>
                <c:pt idx="13">
                  <c:v>0.16042780748663102</c:v>
                </c:pt>
                <c:pt idx="14">
                  <c:v>0.22878228782287824</c:v>
                </c:pt>
                <c:pt idx="15">
                  <c:v>0.24277456647398843</c:v>
                </c:pt>
                <c:pt idx="16">
                  <c:v>0.12385321100917432</c:v>
                </c:pt>
                <c:pt idx="17">
                  <c:v>9.7435897435897437E-2</c:v>
                </c:pt>
                <c:pt idx="18">
                  <c:v>0.11570247933884298</c:v>
                </c:pt>
                <c:pt idx="19">
                  <c:v>0.20192307692307693</c:v>
                </c:pt>
                <c:pt idx="20">
                  <c:v>7.3170731707317069E-2</c:v>
                </c:pt>
                <c:pt idx="21">
                  <c:v>0.1776798825256975</c:v>
                </c:pt>
                <c:pt idx="22">
                  <c:v>0.1144578313253012</c:v>
                </c:pt>
                <c:pt idx="23">
                  <c:v>0.13915298184961106</c:v>
                </c:pt>
                <c:pt idx="24">
                  <c:v>0.11747643219724438</c:v>
                </c:pt>
                <c:pt idx="25">
                  <c:v>6.2706270627062702E-2</c:v>
                </c:pt>
                <c:pt idx="26">
                  <c:v>0.15522388059701492</c:v>
                </c:pt>
                <c:pt idx="27">
                  <c:v>0</c:v>
                </c:pt>
                <c:pt idx="28">
                  <c:v>3.5714285714285713E-3</c:v>
                </c:pt>
                <c:pt idx="29">
                  <c:v>0.13914373088685014</c:v>
                </c:pt>
                <c:pt idx="30">
                  <c:v>0.17507418397626112</c:v>
                </c:pt>
                <c:pt idx="31">
                  <c:v>0.19205298013245034</c:v>
                </c:pt>
                <c:pt idx="32">
                  <c:v>0.17005988023952096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D4-4150-8B76-DF6057635286}"/>
            </c:ext>
          </c:extLst>
        </c:ser>
        <c:ser>
          <c:idx val="2"/>
          <c:order val="2"/>
          <c:tx>
            <c:strRef>
              <c:f>'Summary BTS per Sales Cluster'!$P$53</c:f>
              <c:strCache>
                <c:ptCount val="1"/>
                <c:pt idx="0">
                  <c:v>INDOSAT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Cluster'!$C$54:$C$96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Cluster'!$P$54:$P$96</c:f>
              <c:numCache>
                <c:formatCode>0.00%</c:formatCode>
                <c:ptCount val="43"/>
                <c:pt idx="0">
                  <c:v>0.11406096361848574</c:v>
                </c:pt>
                <c:pt idx="1">
                  <c:v>0.13744740532959326</c:v>
                </c:pt>
                <c:pt idx="2">
                  <c:v>7.2041166380789029E-2</c:v>
                </c:pt>
                <c:pt idx="3">
                  <c:v>5.6497175141242938E-2</c:v>
                </c:pt>
                <c:pt idx="4">
                  <c:v>6.0706401766004413E-2</c:v>
                </c:pt>
                <c:pt idx="5">
                  <c:v>4.1095890410958902E-2</c:v>
                </c:pt>
                <c:pt idx="6">
                  <c:v>7.8073089700996676E-2</c:v>
                </c:pt>
                <c:pt idx="7">
                  <c:v>1.937984496124031E-2</c:v>
                </c:pt>
                <c:pt idx="8">
                  <c:v>2.3661270236612703E-2</c:v>
                </c:pt>
                <c:pt idx="9">
                  <c:v>0.10101010101010101</c:v>
                </c:pt>
                <c:pt idx="10">
                  <c:v>1.1029411764705883E-2</c:v>
                </c:pt>
                <c:pt idx="11">
                  <c:v>3.1042128603104215E-2</c:v>
                </c:pt>
                <c:pt idx="12">
                  <c:v>1.9950124688279301E-2</c:v>
                </c:pt>
                <c:pt idx="13">
                  <c:v>8.9126559714795012E-3</c:v>
                </c:pt>
                <c:pt idx="14">
                  <c:v>8.4870848708487087E-2</c:v>
                </c:pt>
                <c:pt idx="15">
                  <c:v>2.8901734104046242E-2</c:v>
                </c:pt>
                <c:pt idx="16">
                  <c:v>9.1743119266055051E-3</c:v>
                </c:pt>
                <c:pt idx="17">
                  <c:v>2.3076923076923078E-2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2.936857562408223E-3</c:v>
                </c:pt>
                <c:pt idx="22">
                  <c:v>0</c:v>
                </c:pt>
                <c:pt idx="23">
                  <c:v>1.7286084701815039E-3</c:v>
                </c:pt>
                <c:pt idx="24">
                  <c:v>6.7440174039158807E-2</c:v>
                </c:pt>
                <c:pt idx="25">
                  <c:v>3.8503850385038507E-2</c:v>
                </c:pt>
                <c:pt idx="26">
                  <c:v>1.3432835820895522E-2</c:v>
                </c:pt>
                <c:pt idx="27">
                  <c:v>1.8382352941176471E-2</c:v>
                </c:pt>
                <c:pt idx="28">
                  <c:v>3.5714285714285712E-2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2.8846153846153848E-2</c:v>
                </c:pt>
                <c:pt idx="34">
                  <c:v>0</c:v>
                </c:pt>
                <c:pt idx="35">
                  <c:v>0</c:v>
                </c:pt>
                <c:pt idx="36">
                  <c:v>3.4246575342465752E-2</c:v>
                </c:pt>
                <c:pt idx="37">
                  <c:v>0</c:v>
                </c:pt>
                <c:pt idx="38">
                  <c:v>7.7821011673151752E-3</c:v>
                </c:pt>
                <c:pt idx="39">
                  <c:v>0</c:v>
                </c:pt>
                <c:pt idx="40">
                  <c:v>2.336448598130841E-2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D4-4150-8B76-DF6057635286}"/>
            </c:ext>
          </c:extLst>
        </c:ser>
        <c:ser>
          <c:idx val="3"/>
          <c:order val="3"/>
          <c:tx>
            <c:strRef>
              <c:f>'Summary BTS per Sales Cluster'!$Q$53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Cluster'!$C$54:$C$96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Cluster'!$Q$54:$Q$96</c:f>
              <c:numCache>
                <c:formatCode>0.00%</c:formatCode>
                <c:ptCount val="43"/>
                <c:pt idx="0">
                  <c:v>0.13176007866273354</c:v>
                </c:pt>
                <c:pt idx="1">
                  <c:v>0.15848527349228611</c:v>
                </c:pt>
                <c:pt idx="2">
                  <c:v>7.375643224699828E-2</c:v>
                </c:pt>
                <c:pt idx="3">
                  <c:v>1.4124293785310734E-2</c:v>
                </c:pt>
                <c:pt idx="4">
                  <c:v>0.13245033112582782</c:v>
                </c:pt>
                <c:pt idx="5">
                  <c:v>0</c:v>
                </c:pt>
                <c:pt idx="6">
                  <c:v>0</c:v>
                </c:pt>
                <c:pt idx="7">
                  <c:v>0.13953488372093023</c:v>
                </c:pt>
                <c:pt idx="8">
                  <c:v>0.31506849315068491</c:v>
                </c:pt>
                <c:pt idx="9">
                  <c:v>0.26060606060606062</c:v>
                </c:pt>
                <c:pt idx="10">
                  <c:v>0.25183823529411764</c:v>
                </c:pt>
                <c:pt idx="11">
                  <c:v>0.20842572062084258</c:v>
                </c:pt>
                <c:pt idx="12">
                  <c:v>0.11970074812967581</c:v>
                </c:pt>
                <c:pt idx="13">
                  <c:v>0.14260249554367202</c:v>
                </c:pt>
                <c:pt idx="14">
                  <c:v>0.15129151291512916</c:v>
                </c:pt>
                <c:pt idx="15">
                  <c:v>0.17341040462427745</c:v>
                </c:pt>
                <c:pt idx="16">
                  <c:v>0</c:v>
                </c:pt>
                <c:pt idx="17">
                  <c:v>0.29871794871794871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0.19970631424375918</c:v>
                </c:pt>
                <c:pt idx="22">
                  <c:v>0.22289156626506024</c:v>
                </c:pt>
                <c:pt idx="23">
                  <c:v>0.29472774416594644</c:v>
                </c:pt>
                <c:pt idx="24">
                  <c:v>0.35678027556200143</c:v>
                </c:pt>
                <c:pt idx="25">
                  <c:v>0.31023102310231021</c:v>
                </c:pt>
                <c:pt idx="26">
                  <c:v>0.36865671641791042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0.1543026706231454</c:v>
                </c:pt>
                <c:pt idx="31">
                  <c:v>0.21324503311258278</c:v>
                </c:pt>
                <c:pt idx="32">
                  <c:v>0.2347305389221557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D4-4150-8B76-DF6057635286}"/>
            </c:ext>
          </c:extLst>
        </c:ser>
        <c:ser>
          <c:idx val="4"/>
          <c:order val="4"/>
          <c:tx>
            <c:strRef>
              <c:f>'Summary BTS per Sales Cluster'!$R$53</c:f>
              <c:strCache>
                <c:ptCount val="1"/>
                <c:pt idx="0">
                  <c:v>SMARTFREN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Cluster'!$C$54:$C$96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Cluster'!$R$54:$R$96</c:f>
              <c:numCache>
                <c:formatCode>0.00%</c:formatCode>
                <c:ptCount val="43"/>
                <c:pt idx="0">
                  <c:v>4.9164208456243851E-3</c:v>
                </c:pt>
                <c:pt idx="1">
                  <c:v>7.8541374474053294E-2</c:v>
                </c:pt>
                <c:pt idx="2">
                  <c:v>3.0874785591766724E-2</c:v>
                </c:pt>
                <c:pt idx="3">
                  <c:v>1.977401129943503E-2</c:v>
                </c:pt>
                <c:pt idx="4">
                  <c:v>5.9602649006622516E-2</c:v>
                </c:pt>
                <c:pt idx="5">
                  <c:v>0</c:v>
                </c:pt>
                <c:pt idx="6">
                  <c:v>0</c:v>
                </c:pt>
                <c:pt idx="7">
                  <c:v>7.7519379844961239E-3</c:v>
                </c:pt>
                <c:pt idx="8">
                  <c:v>2.1170610211706103E-2</c:v>
                </c:pt>
                <c:pt idx="9">
                  <c:v>1.6161616161616162E-2</c:v>
                </c:pt>
                <c:pt idx="10">
                  <c:v>9.1911764705882356E-3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5.5350553505535052E-3</c:v>
                </c:pt>
                <c:pt idx="15">
                  <c:v>1.1560693641618497E-2</c:v>
                </c:pt>
                <c:pt idx="16">
                  <c:v>0</c:v>
                </c:pt>
                <c:pt idx="17">
                  <c:v>7.6923076923076927E-3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0.20998531571218795</c:v>
                </c:pt>
                <c:pt idx="22">
                  <c:v>9.337349397590361E-2</c:v>
                </c:pt>
                <c:pt idx="23">
                  <c:v>0.1313742437337943</c:v>
                </c:pt>
                <c:pt idx="24">
                  <c:v>7.6142131979695438E-2</c:v>
                </c:pt>
                <c:pt idx="25">
                  <c:v>5.6105610561056105E-2</c:v>
                </c:pt>
                <c:pt idx="26">
                  <c:v>4.4776119402985072E-2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3.1788079470198675E-2</c:v>
                </c:pt>
                <c:pt idx="32">
                  <c:v>0.11976047904191617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D4-4150-8B76-DF60576352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816585168"/>
        <c:axId val="816585728"/>
      </c:barChart>
      <c:catAx>
        <c:axId val="8165851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816585728"/>
        <c:crosses val="autoZero"/>
        <c:auto val="1"/>
        <c:lblAlgn val="ctr"/>
        <c:lblOffset val="100"/>
        <c:noMultiLvlLbl val="0"/>
      </c:catAx>
      <c:valAx>
        <c:axId val="81658572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16585168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softEdge"/>
      </c:spPr>
    </c:plotArea>
    <c:legend>
      <c:legendPos val="t"/>
      <c:layout>
        <c:manualLayout>
          <c:xMode val="edge"/>
          <c:yMode val="edge"/>
          <c:x val="0.33128148148148145"/>
          <c:y val="4.6447309027777779E-2"/>
          <c:w val="0.66723132716049383"/>
          <c:h val="3.5537341332755046E-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rgbClr val="70AD47"/>
      </a:solidFill>
    </a:ln>
    <a:scene3d>
      <a:camera prst="orthographicFront"/>
      <a:lightRig rig="threePt" dir="t"/>
    </a:scene3d>
    <a:sp3d/>
  </c:spPr>
  <c:txPr>
    <a:bodyPr/>
    <a:lstStyle/>
    <a:p>
      <a:pPr>
        <a:defRPr>
          <a:latin typeface="+mn-lt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2G BTS Share </a:t>
            </a:r>
            <a:r>
              <a:rPr lang="id-ID" sz="2400" baseline="0"/>
              <a:t>per </a:t>
            </a:r>
            <a:r>
              <a:rPr lang="en-US" sz="2400" baseline="0"/>
              <a:t>Sales Cluster</a:t>
            </a:r>
            <a:endParaRPr lang="en-US" sz="2400"/>
          </a:p>
        </c:rich>
      </c:tx>
      <c:layout>
        <c:manualLayout>
          <c:xMode val="edge"/>
          <c:yMode val="edge"/>
          <c:x val="0.37472222222222223"/>
          <c:y val="7.4006374076183193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707961182909443"/>
          <c:y val="0.10187027777777778"/>
          <c:w val="0.76987664995630789"/>
          <c:h val="0.894945555555555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'Summary BTS per Sales Cluster'!$D$53</c:f>
              <c:strCache>
                <c:ptCount val="1"/>
                <c:pt idx="0">
                  <c:v>TSEL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Cluster'!$C$54:$C$96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Cluster'!$D$54:$D$96</c:f>
              <c:numCache>
                <c:formatCode>0.00%</c:formatCode>
                <c:ptCount val="43"/>
                <c:pt idx="0">
                  <c:v>0.48712871287128712</c:v>
                </c:pt>
                <c:pt idx="1">
                  <c:v>0.4098639455782313</c:v>
                </c:pt>
                <c:pt idx="2">
                  <c:v>0.5071942446043165</c:v>
                </c:pt>
                <c:pt idx="3">
                  <c:v>0.55613577023498695</c:v>
                </c:pt>
                <c:pt idx="4">
                  <c:v>0.46774193548387094</c:v>
                </c:pt>
                <c:pt idx="5">
                  <c:v>0.59071729957805907</c:v>
                </c:pt>
                <c:pt idx="6">
                  <c:v>0.59038901601830662</c:v>
                </c:pt>
                <c:pt idx="7">
                  <c:v>0.60107334525939182</c:v>
                </c:pt>
                <c:pt idx="8">
                  <c:v>0.49184441656210792</c:v>
                </c:pt>
                <c:pt idx="9">
                  <c:v>0.40275049115913558</c:v>
                </c:pt>
                <c:pt idx="10">
                  <c:v>0.46696696696696699</c:v>
                </c:pt>
                <c:pt idx="11">
                  <c:v>0.45858895705521474</c:v>
                </c:pt>
                <c:pt idx="12">
                  <c:v>0.60773480662983426</c:v>
                </c:pt>
                <c:pt idx="13">
                  <c:v>0.56944444444444442</c:v>
                </c:pt>
                <c:pt idx="14">
                  <c:v>0.49280575539568344</c:v>
                </c:pt>
                <c:pt idx="15">
                  <c:v>0.73728813559322037</c:v>
                </c:pt>
                <c:pt idx="16">
                  <c:v>0.70378151260504207</c:v>
                </c:pt>
                <c:pt idx="17">
                  <c:v>0.74239999999999995</c:v>
                </c:pt>
                <c:pt idx="18">
                  <c:v>0.77543859649122804</c:v>
                </c:pt>
                <c:pt idx="19">
                  <c:v>0.75315315315315312</c:v>
                </c:pt>
                <c:pt idx="20">
                  <c:v>0.67256637168141598</c:v>
                </c:pt>
                <c:pt idx="21">
                  <c:v>0.55555555555555558</c:v>
                </c:pt>
                <c:pt idx="22">
                  <c:v>0.56241234221598879</c:v>
                </c:pt>
                <c:pt idx="23">
                  <c:v>0.67150395778364114</c:v>
                </c:pt>
                <c:pt idx="24">
                  <c:v>0.43646864686468645</c:v>
                </c:pt>
                <c:pt idx="25">
                  <c:v>0.57755775577557755</c:v>
                </c:pt>
                <c:pt idx="26">
                  <c:v>0.53537284894837478</c:v>
                </c:pt>
                <c:pt idx="27">
                  <c:v>0.98601398601398604</c:v>
                </c:pt>
                <c:pt idx="28">
                  <c:v>0.83630952380952384</c:v>
                </c:pt>
                <c:pt idx="29">
                  <c:v>0.76744186046511631</c:v>
                </c:pt>
                <c:pt idx="30">
                  <c:v>0.70359281437125754</c:v>
                </c:pt>
                <c:pt idx="31">
                  <c:v>0.735593220338983</c:v>
                </c:pt>
                <c:pt idx="32">
                  <c:v>0.60624071322436845</c:v>
                </c:pt>
                <c:pt idx="33">
                  <c:v>0.89795918367346939</c:v>
                </c:pt>
                <c:pt idx="34">
                  <c:v>0.94219653179190754</c:v>
                </c:pt>
                <c:pt idx="35">
                  <c:v>0.92592592592592593</c:v>
                </c:pt>
                <c:pt idx="36">
                  <c:v>0.89556962025316456</c:v>
                </c:pt>
                <c:pt idx="37">
                  <c:v>0.92307692307692313</c:v>
                </c:pt>
                <c:pt idx="38">
                  <c:v>0.93</c:v>
                </c:pt>
                <c:pt idx="39">
                  <c:v>0.919047619047619</c:v>
                </c:pt>
                <c:pt idx="40">
                  <c:v>0.84126984126984128</c:v>
                </c:pt>
                <c:pt idx="41">
                  <c:v>0.93788819875776397</c:v>
                </c:pt>
                <c:pt idx="42">
                  <c:v>0.94535519125683065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C-457E-AC17-A21F73E5F954}"/>
            </c:ext>
          </c:extLst>
        </c:ser>
        <c:ser>
          <c:idx val="1"/>
          <c:order val="1"/>
          <c:tx>
            <c:strRef>
              <c:f>'Summary BTS per Sales Cluster'!$E$53</c:f>
              <c:strCache>
                <c:ptCount val="1"/>
                <c:pt idx="0">
                  <c:v>XL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Cluster'!$C$54:$C$96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Cluster'!$E$54:$E$96</c:f>
              <c:numCache>
                <c:formatCode>0.00%</c:formatCode>
                <c:ptCount val="43"/>
                <c:pt idx="0">
                  <c:v>0.1099009900990099</c:v>
                </c:pt>
                <c:pt idx="1">
                  <c:v>0.20068027210884354</c:v>
                </c:pt>
                <c:pt idx="2">
                  <c:v>0.20323741007194246</c:v>
                </c:pt>
                <c:pt idx="3">
                  <c:v>0.25326370757180156</c:v>
                </c:pt>
                <c:pt idx="4">
                  <c:v>0.18145161290322581</c:v>
                </c:pt>
                <c:pt idx="5">
                  <c:v>0.14345991561181434</c:v>
                </c:pt>
                <c:pt idx="6">
                  <c:v>0.14874141876430205</c:v>
                </c:pt>
                <c:pt idx="7">
                  <c:v>7.6923076923076927E-2</c:v>
                </c:pt>
                <c:pt idx="8">
                  <c:v>7.4027603513174403E-2</c:v>
                </c:pt>
                <c:pt idx="9">
                  <c:v>0.11198428290766209</c:v>
                </c:pt>
                <c:pt idx="10">
                  <c:v>0.1036036036036036</c:v>
                </c:pt>
                <c:pt idx="11">
                  <c:v>5.674846625766871E-2</c:v>
                </c:pt>
                <c:pt idx="12">
                  <c:v>0.12430939226519337</c:v>
                </c:pt>
                <c:pt idx="13">
                  <c:v>9.8765432098765427E-2</c:v>
                </c:pt>
                <c:pt idx="14">
                  <c:v>0.11330935251798561</c:v>
                </c:pt>
                <c:pt idx="15">
                  <c:v>0</c:v>
                </c:pt>
                <c:pt idx="16">
                  <c:v>0.11974789915966387</c:v>
                </c:pt>
                <c:pt idx="17">
                  <c:v>7.3599999999999999E-2</c:v>
                </c:pt>
                <c:pt idx="18">
                  <c:v>0.12631578947368421</c:v>
                </c:pt>
                <c:pt idx="19">
                  <c:v>0.16936936936936936</c:v>
                </c:pt>
                <c:pt idx="20">
                  <c:v>0.1415929203539823</c:v>
                </c:pt>
                <c:pt idx="21">
                  <c:v>0.11695906432748537</c:v>
                </c:pt>
                <c:pt idx="22">
                  <c:v>0.10799438990182328</c:v>
                </c:pt>
                <c:pt idx="23">
                  <c:v>6.7282321899736153E-2</c:v>
                </c:pt>
                <c:pt idx="24">
                  <c:v>0.12458745874587458</c:v>
                </c:pt>
                <c:pt idx="25">
                  <c:v>7.3707370737073702E-2</c:v>
                </c:pt>
                <c:pt idx="26">
                  <c:v>7.4569789674952203E-2</c:v>
                </c:pt>
                <c:pt idx="27">
                  <c:v>0</c:v>
                </c:pt>
                <c:pt idx="28">
                  <c:v>2.3809523809523808E-2</c:v>
                </c:pt>
                <c:pt idx="29">
                  <c:v>0.14728682170542637</c:v>
                </c:pt>
                <c:pt idx="30">
                  <c:v>8.6826347305389226E-2</c:v>
                </c:pt>
                <c:pt idx="31">
                  <c:v>7.6271186440677971E-2</c:v>
                </c:pt>
                <c:pt idx="32">
                  <c:v>0.11144130757800892</c:v>
                </c:pt>
                <c:pt idx="33">
                  <c:v>2.0408163265306121E-2</c:v>
                </c:pt>
                <c:pt idx="34">
                  <c:v>0</c:v>
                </c:pt>
                <c:pt idx="35">
                  <c:v>0</c:v>
                </c:pt>
                <c:pt idx="36">
                  <c:v>4.1139240506329111E-2</c:v>
                </c:pt>
                <c:pt idx="37">
                  <c:v>0</c:v>
                </c:pt>
                <c:pt idx="38">
                  <c:v>1.3333333333333334E-2</c:v>
                </c:pt>
                <c:pt idx="39">
                  <c:v>4.7619047619047623E-3</c:v>
                </c:pt>
                <c:pt idx="40">
                  <c:v>3.968253968253968E-2</c:v>
                </c:pt>
                <c:pt idx="41">
                  <c:v>6.2111801242236021E-3</c:v>
                </c:pt>
                <c:pt idx="42">
                  <c:v>1.092896174863388E-2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9-4DE2-B871-5B4B9C70224F}"/>
            </c:ext>
          </c:extLst>
        </c:ser>
        <c:ser>
          <c:idx val="2"/>
          <c:order val="2"/>
          <c:tx>
            <c:strRef>
              <c:f>'Summary BTS per Sales Cluster'!$F$53</c:f>
              <c:strCache>
                <c:ptCount val="1"/>
                <c:pt idx="0">
                  <c:v>INDOSAT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Cluster'!$C$54:$C$96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Cluster'!$F$54:$F$96</c:f>
              <c:numCache>
                <c:formatCode>0.00%</c:formatCode>
                <c:ptCount val="43"/>
                <c:pt idx="0">
                  <c:v>0.23366336633663368</c:v>
                </c:pt>
                <c:pt idx="1">
                  <c:v>0.17857142857142858</c:v>
                </c:pt>
                <c:pt idx="2">
                  <c:v>0.15467625899280577</c:v>
                </c:pt>
                <c:pt idx="3">
                  <c:v>0.12010443864229765</c:v>
                </c:pt>
                <c:pt idx="4">
                  <c:v>0.13306451612903225</c:v>
                </c:pt>
                <c:pt idx="5">
                  <c:v>0.26582278481012656</c:v>
                </c:pt>
                <c:pt idx="6">
                  <c:v>0.2608695652173913</c:v>
                </c:pt>
                <c:pt idx="7">
                  <c:v>0.14132379248658319</c:v>
                </c:pt>
                <c:pt idx="8">
                  <c:v>0.20326223337515684</c:v>
                </c:pt>
                <c:pt idx="9">
                  <c:v>0.21021611001964635</c:v>
                </c:pt>
                <c:pt idx="10">
                  <c:v>0.16066066066066065</c:v>
                </c:pt>
                <c:pt idx="11">
                  <c:v>0.29754601226993865</c:v>
                </c:pt>
                <c:pt idx="12">
                  <c:v>0.14917127071823205</c:v>
                </c:pt>
                <c:pt idx="13">
                  <c:v>0.19753086419753085</c:v>
                </c:pt>
                <c:pt idx="14">
                  <c:v>0.24100719424460432</c:v>
                </c:pt>
                <c:pt idx="15">
                  <c:v>0</c:v>
                </c:pt>
                <c:pt idx="16">
                  <c:v>0.17647058823529413</c:v>
                </c:pt>
                <c:pt idx="17">
                  <c:v>9.1200000000000003E-2</c:v>
                </c:pt>
                <c:pt idx="18">
                  <c:v>9.8245614035087719E-2</c:v>
                </c:pt>
                <c:pt idx="19">
                  <c:v>7.7477477477477477E-2</c:v>
                </c:pt>
                <c:pt idx="20">
                  <c:v>0.18584070796460178</c:v>
                </c:pt>
                <c:pt idx="21">
                  <c:v>0.1189083820662768</c:v>
                </c:pt>
                <c:pt idx="22">
                  <c:v>0.15708274894810659</c:v>
                </c:pt>
                <c:pt idx="23">
                  <c:v>0.14775725593667546</c:v>
                </c:pt>
                <c:pt idx="24">
                  <c:v>0.19719471947194719</c:v>
                </c:pt>
                <c:pt idx="25">
                  <c:v>0.12981298129812982</c:v>
                </c:pt>
                <c:pt idx="26">
                  <c:v>0.124282982791587</c:v>
                </c:pt>
                <c:pt idx="27">
                  <c:v>1.3986013986013986E-2</c:v>
                </c:pt>
                <c:pt idx="28">
                  <c:v>0.13988095238095238</c:v>
                </c:pt>
                <c:pt idx="29">
                  <c:v>8.5271317829457363E-2</c:v>
                </c:pt>
                <c:pt idx="30">
                  <c:v>9.880239520958084E-2</c:v>
                </c:pt>
                <c:pt idx="31">
                  <c:v>9.6610169491525427E-2</c:v>
                </c:pt>
                <c:pt idx="32">
                  <c:v>9.0638930163447248E-2</c:v>
                </c:pt>
                <c:pt idx="33">
                  <c:v>8.1632653061224483E-2</c:v>
                </c:pt>
                <c:pt idx="34">
                  <c:v>5.7803468208092484E-2</c:v>
                </c:pt>
                <c:pt idx="35">
                  <c:v>7.407407407407407E-2</c:v>
                </c:pt>
                <c:pt idx="36">
                  <c:v>6.3291139240506333E-2</c:v>
                </c:pt>
                <c:pt idx="37">
                  <c:v>7.6923076923076927E-2</c:v>
                </c:pt>
                <c:pt idx="38">
                  <c:v>5.6666666666666664E-2</c:v>
                </c:pt>
                <c:pt idx="39">
                  <c:v>7.6190476190476197E-2</c:v>
                </c:pt>
                <c:pt idx="40">
                  <c:v>0.11904761904761904</c:v>
                </c:pt>
                <c:pt idx="41">
                  <c:v>5.5900621118012424E-2</c:v>
                </c:pt>
                <c:pt idx="42">
                  <c:v>4.3715846994535519E-2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9-4DE2-B871-5B4B9C70224F}"/>
            </c:ext>
          </c:extLst>
        </c:ser>
        <c:ser>
          <c:idx val="3"/>
          <c:order val="3"/>
          <c:tx>
            <c:strRef>
              <c:f>'Summary BTS per Sales Cluster'!$G$53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Cluster'!$C$54:$C$96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Cluster'!$G$54:$G$96</c:f>
              <c:numCache>
                <c:formatCode>0.00%</c:formatCode>
                <c:ptCount val="43"/>
                <c:pt idx="0">
                  <c:v>0.16930693069306932</c:v>
                </c:pt>
                <c:pt idx="1">
                  <c:v>0.21088435374149661</c:v>
                </c:pt>
                <c:pt idx="2">
                  <c:v>0.13489208633093525</c:v>
                </c:pt>
                <c:pt idx="3">
                  <c:v>7.0496083550913843E-2</c:v>
                </c:pt>
                <c:pt idx="4">
                  <c:v>0.21774193548387097</c:v>
                </c:pt>
                <c:pt idx="5">
                  <c:v>0</c:v>
                </c:pt>
                <c:pt idx="6">
                  <c:v>0</c:v>
                </c:pt>
                <c:pt idx="7">
                  <c:v>0.18067978533094811</c:v>
                </c:pt>
                <c:pt idx="8">
                  <c:v>0.23086574654956085</c:v>
                </c:pt>
                <c:pt idx="9">
                  <c:v>0.27504911591355602</c:v>
                </c:pt>
                <c:pt idx="10">
                  <c:v>0.26876876876876876</c:v>
                </c:pt>
                <c:pt idx="11">
                  <c:v>0.18711656441717792</c:v>
                </c:pt>
                <c:pt idx="12">
                  <c:v>0.11878453038674033</c:v>
                </c:pt>
                <c:pt idx="13">
                  <c:v>0.13425925925925927</c:v>
                </c:pt>
                <c:pt idx="14">
                  <c:v>0.15287769784172661</c:v>
                </c:pt>
                <c:pt idx="15">
                  <c:v>0.26271186440677968</c:v>
                </c:pt>
                <c:pt idx="16">
                  <c:v>0</c:v>
                </c:pt>
                <c:pt idx="17">
                  <c:v>9.2799999999999994E-2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0.20857699805068225</c:v>
                </c:pt>
                <c:pt idx="22">
                  <c:v>0.17251051893408134</c:v>
                </c:pt>
                <c:pt idx="23">
                  <c:v>0.11345646437994723</c:v>
                </c:pt>
                <c:pt idx="24">
                  <c:v>0.24174917491749176</c:v>
                </c:pt>
                <c:pt idx="25">
                  <c:v>0.21892189218921893</c:v>
                </c:pt>
                <c:pt idx="26">
                  <c:v>0.26577437858508607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0.11077844311377245</c:v>
                </c:pt>
                <c:pt idx="31">
                  <c:v>9.152542372881356E-2</c:v>
                </c:pt>
                <c:pt idx="32">
                  <c:v>0.19167904903417535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59-4DE2-B871-5B4B9C70224F}"/>
            </c:ext>
          </c:extLst>
        </c:ser>
        <c:ser>
          <c:idx val="4"/>
          <c:order val="4"/>
          <c:tx>
            <c:strRef>
              <c:f>'Summary BTS per Sales Cluster'!$H$53</c:f>
              <c:strCache>
                <c:ptCount val="1"/>
                <c:pt idx="0">
                  <c:v>SMARTFREN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Cluster'!$C$54:$C$96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Cluster'!$H$54:$H$96</c:f>
              <c:numCache>
                <c:formatCode>0.00%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59-4DE2-B871-5B4B9C70224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816590768"/>
        <c:axId val="816591328"/>
      </c:barChart>
      <c:catAx>
        <c:axId val="816590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816591328"/>
        <c:crosses val="autoZero"/>
        <c:auto val="1"/>
        <c:lblAlgn val="ctr"/>
        <c:lblOffset val="100"/>
        <c:noMultiLvlLbl val="0"/>
      </c:catAx>
      <c:valAx>
        <c:axId val="81659132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16590768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softEdge"/>
      </c:spPr>
    </c:plotArea>
    <c:legend>
      <c:legendPos val="t"/>
      <c:layout>
        <c:manualLayout>
          <c:xMode val="edge"/>
          <c:yMode val="edge"/>
          <c:x val="0.33128148148148145"/>
          <c:y val="4.6447309027777779E-2"/>
          <c:w val="0.66723132716049383"/>
          <c:h val="3.5537341332755046E-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rgbClr val="FF0000"/>
      </a:solidFill>
    </a:ln>
    <a:scene3d>
      <a:camera prst="orthographicFront"/>
      <a:lightRig rig="threePt" dir="t"/>
    </a:scene3d>
    <a:sp3d/>
  </c:spPr>
  <c:txPr>
    <a:bodyPr/>
    <a:lstStyle/>
    <a:p>
      <a:pPr>
        <a:defRPr>
          <a:latin typeface="+mn-lt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2G BTS Share </a:t>
            </a:r>
            <a:r>
              <a:rPr lang="id-ID" sz="2400" baseline="0"/>
              <a:t>per Branch</a:t>
            </a:r>
            <a:endParaRPr lang="en-US" sz="2400"/>
          </a:p>
        </c:rich>
      </c:tx>
      <c:layout>
        <c:manualLayout>
          <c:xMode val="edge"/>
          <c:yMode val="edge"/>
          <c:x val="0.34532401969321841"/>
          <c:y val="7.3969301920854172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707961182909443"/>
          <c:y val="0.10187027777777778"/>
          <c:w val="0.76987664995630789"/>
          <c:h val="0.894945555555555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'Summary BTS per Branch'!$C$26</c:f>
              <c:strCache>
                <c:ptCount val="1"/>
                <c:pt idx="0">
                  <c:v>TSEL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Branch'!$B$27:$B$42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Branch'!$C$27:$C$42</c:f>
              <c:numCache>
                <c:formatCode>0.00%</c:formatCode>
                <c:ptCount val="16"/>
                <c:pt idx="0">
                  <c:v>0.53074433656957931</c:v>
                </c:pt>
                <c:pt idx="1">
                  <c:v>0.4990791896869245</c:v>
                </c:pt>
                <c:pt idx="2">
                  <c:v>0.63753213367609252</c:v>
                </c:pt>
                <c:pt idx="3">
                  <c:v>0.49144951140065146</c:v>
                </c:pt>
                <c:pt idx="4">
                  <c:v>0.59936908517350163</c:v>
                </c:pt>
                <c:pt idx="5">
                  <c:v>0.67813765182186236</c:v>
                </c:pt>
                <c:pt idx="6">
                  <c:v>0.71604938271604934</c:v>
                </c:pt>
                <c:pt idx="7">
                  <c:v>0.7582184517497349</c:v>
                </c:pt>
                <c:pt idx="8">
                  <c:v>0.55416264866602383</c:v>
                </c:pt>
                <c:pt idx="9">
                  <c:v>0.62651296829971181</c:v>
                </c:pt>
                <c:pt idx="10">
                  <c:v>0.80645161290322576</c:v>
                </c:pt>
                <c:pt idx="11">
                  <c:v>0.68994234465086479</c:v>
                </c:pt>
                <c:pt idx="12">
                  <c:v>0.92245557350565432</c:v>
                </c:pt>
                <c:pt idx="13">
                  <c:v>0.91202346041055715</c:v>
                </c:pt>
                <c:pt idx="14">
                  <c:v>0.87662337662337664</c:v>
                </c:pt>
                <c:pt idx="15">
                  <c:v>0.94186046511627908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C-457E-AC17-A21F73E5F954}"/>
            </c:ext>
          </c:extLst>
        </c:ser>
        <c:ser>
          <c:idx val="1"/>
          <c:order val="1"/>
          <c:tx>
            <c:strRef>
              <c:f>'Summary BTS per Branch'!$D$26</c:f>
              <c:strCache>
                <c:ptCount val="1"/>
                <c:pt idx="0">
                  <c:v>XL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Branch'!$B$27:$B$42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Branch'!$D$27:$D$42</c:f>
              <c:numCache>
                <c:formatCode>0.00%</c:formatCode>
                <c:ptCount val="16"/>
                <c:pt idx="0">
                  <c:v>0.11974110032362459</c:v>
                </c:pt>
                <c:pt idx="1">
                  <c:v>0.21316758747697975</c:v>
                </c:pt>
                <c:pt idx="2">
                  <c:v>0.13303341902313626</c:v>
                </c:pt>
                <c:pt idx="3">
                  <c:v>9.039087947882736E-2</c:v>
                </c:pt>
                <c:pt idx="4">
                  <c:v>0.1085173501577287</c:v>
                </c:pt>
                <c:pt idx="5">
                  <c:v>0.11538461538461539</c:v>
                </c:pt>
                <c:pt idx="6">
                  <c:v>7.098765432098765E-2</c:v>
                </c:pt>
                <c:pt idx="7">
                  <c:v>0.15482502651113467</c:v>
                </c:pt>
                <c:pt idx="8">
                  <c:v>0.10896817743490839</c:v>
                </c:pt>
                <c:pt idx="9">
                  <c:v>6.1095100864553317E-2</c:v>
                </c:pt>
                <c:pt idx="10">
                  <c:v>0.11244239631336406</c:v>
                </c:pt>
                <c:pt idx="11">
                  <c:v>9.5451633568225502E-2</c:v>
                </c:pt>
                <c:pt idx="12">
                  <c:v>1.1308562197092083E-2</c:v>
                </c:pt>
                <c:pt idx="13">
                  <c:v>2.4926686217008796E-2</c:v>
                </c:pt>
                <c:pt idx="14">
                  <c:v>2.3809523809523808E-2</c:v>
                </c:pt>
                <c:pt idx="15">
                  <c:v>8.7209302325581394E-3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FB-44D4-B073-1FD0F1D2739E}"/>
            </c:ext>
          </c:extLst>
        </c:ser>
        <c:ser>
          <c:idx val="2"/>
          <c:order val="2"/>
          <c:tx>
            <c:strRef>
              <c:f>'Summary BTS per Branch'!$E$26</c:f>
              <c:strCache>
                <c:ptCount val="1"/>
                <c:pt idx="0">
                  <c:v>INDOSAT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Branch'!$B$27:$B$42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Branch'!$E$27:$E$42</c:f>
              <c:numCache>
                <c:formatCode>0.00%</c:formatCode>
                <c:ptCount val="16"/>
                <c:pt idx="0">
                  <c:v>0.1650485436893204</c:v>
                </c:pt>
                <c:pt idx="1">
                  <c:v>0.10911602209944751</c:v>
                </c:pt>
                <c:pt idx="2">
                  <c:v>0.16452442159383032</c:v>
                </c:pt>
                <c:pt idx="3">
                  <c:v>0.16368078175895764</c:v>
                </c:pt>
                <c:pt idx="4">
                  <c:v>0.13690851735015772</c:v>
                </c:pt>
                <c:pt idx="5">
                  <c:v>0.20647773279352227</c:v>
                </c:pt>
                <c:pt idx="6">
                  <c:v>0.12345679012345678</c:v>
                </c:pt>
                <c:pt idx="7">
                  <c:v>8.6956521739130432E-2</c:v>
                </c:pt>
                <c:pt idx="8">
                  <c:v>0.14111218257794922</c:v>
                </c:pt>
                <c:pt idx="9">
                  <c:v>0.11757925072046109</c:v>
                </c:pt>
                <c:pt idx="10">
                  <c:v>8.1105990783410145E-2</c:v>
                </c:pt>
                <c:pt idx="11">
                  <c:v>7.3670723894939144E-2</c:v>
                </c:pt>
                <c:pt idx="12">
                  <c:v>6.623586429725363E-2</c:v>
                </c:pt>
                <c:pt idx="13">
                  <c:v>6.3049853372434017E-2</c:v>
                </c:pt>
                <c:pt idx="14">
                  <c:v>9.9567099567099568E-2</c:v>
                </c:pt>
                <c:pt idx="15">
                  <c:v>4.9418604651162788E-2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B-44D4-B073-1FD0F1D2739E}"/>
            </c:ext>
          </c:extLst>
        </c:ser>
        <c:ser>
          <c:idx val="3"/>
          <c:order val="3"/>
          <c:tx>
            <c:strRef>
              <c:f>'Summary BTS per Branch'!$F$26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Branch'!$B$27:$B$42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Branch'!$F$27:$F$42</c:f>
              <c:numCache>
                <c:formatCode>0.00%</c:formatCode>
                <c:ptCount val="16"/>
                <c:pt idx="0">
                  <c:v>0.18446601941747573</c:v>
                </c:pt>
                <c:pt idx="1">
                  <c:v>0.17863720073664824</c:v>
                </c:pt>
                <c:pt idx="2">
                  <c:v>6.4910025706940877E-2</c:v>
                </c:pt>
                <c:pt idx="3">
                  <c:v>0.25447882736156352</c:v>
                </c:pt>
                <c:pt idx="4">
                  <c:v>0.15520504731861198</c:v>
                </c:pt>
                <c:pt idx="5">
                  <c:v>0</c:v>
                </c:pt>
                <c:pt idx="6">
                  <c:v>8.9506172839506168E-2</c:v>
                </c:pt>
                <c:pt idx="7">
                  <c:v>0</c:v>
                </c:pt>
                <c:pt idx="8">
                  <c:v>0.19575699132111862</c:v>
                </c:pt>
                <c:pt idx="9">
                  <c:v>0.19481268011527378</c:v>
                </c:pt>
                <c:pt idx="10">
                  <c:v>0</c:v>
                </c:pt>
                <c:pt idx="11">
                  <c:v>0.14093529788597053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FB-44D4-B073-1FD0F1D2739E}"/>
            </c:ext>
          </c:extLst>
        </c:ser>
        <c:ser>
          <c:idx val="4"/>
          <c:order val="4"/>
          <c:tx>
            <c:strRef>
              <c:f>'Summary BTS per Branch'!$G$26</c:f>
              <c:strCache>
                <c:ptCount val="1"/>
                <c:pt idx="0">
                  <c:v>SMARTFREN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delete val="1"/>
          </c:dLbls>
          <c:cat>
            <c:strRef>
              <c:f>'Summary BTS per Branch'!$B$27:$B$42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Branch'!$G$27:$G$42</c:f>
              <c:numCache>
                <c:formatCode>0.00%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FB-44D4-B073-1FD0F1D273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291454304"/>
        <c:axId val="291458784"/>
      </c:barChart>
      <c:catAx>
        <c:axId val="2914543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291458784"/>
        <c:crosses val="autoZero"/>
        <c:auto val="1"/>
        <c:lblAlgn val="ctr"/>
        <c:lblOffset val="100"/>
        <c:noMultiLvlLbl val="0"/>
      </c:catAx>
      <c:valAx>
        <c:axId val="29145878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291454304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softEdge"/>
      </c:spPr>
    </c:plotArea>
    <c:legend>
      <c:legendPos val="t"/>
      <c:layout>
        <c:manualLayout>
          <c:xMode val="edge"/>
          <c:yMode val="edge"/>
          <c:x val="0.22348820309984824"/>
          <c:y val="6.408622037696235E-2"/>
          <c:w val="0.71426830522504192"/>
          <c:h val="3.5537341332755046E-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rgbClr val="FF0000"/>
      </a:solidFill>
    </a:ln>
    <a:scene3d>
      <a:camera prst="orthographicFront"/>
      <a:lightRig rig="threePt" dir="t"/>
    </a:scene3d>
    <a:sp3d/>
  </c:spPr>
  <c:txPr>
    <a:bodyPr/>
    <a:lstStyle/>
    <a:p>
      <a:pPr>
        <a:defRPr>
          <a:latin typeface="+mn-lt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3G BTS Share </a:t>
            </a:r>
            <a:r>
              <a:rPr lang="id-ID" sz="2400" baseline="0"/>
              <a:t>per Branch</a:t>
            </a:r>
            <a:endParaRPr lang="en-US" sz="2400"/>
          </a:p>
        </c:rich>
      </c:tx>
      <c:layout>
        <c:manualLayout>
          <c:xMode val="edge"/>
          <c:yMode val="edge"/>
          <c:x val="0.34793607548066813"/>
          <c:y val="1.947903775491431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707961182909443"/>
          <c:y val="0.10187027777777778"/>
          <c:w val="0.76987664995630789"/>
          <c:h val="0.894945555555555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'Summary BTS per Branch'!$H$26</c:f>
              <c:strCache>
                <c:ptCount val="1"/>
                <c:pt idx="0">
                  <c:v>TSEL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Branch'!$B$27:$B$42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Branch'!$H$27:$H$42</c:f>
              <c:numCache>
                <c:formatCode>0.00%</c:formatCode>
                <c:ptCount val="16"/>
                <c:pt idx="0">
                  <c:v>0.50939663699307614</c:v>
                </c:pt>
                <c:pt idx="1">
                  <c:v>0.49470899470899471</c:v>
                </c:pt>
                <c:pt idx="2">
                  <c:v>0.66561514195583593</c:v>
                </c:pt>
                <c:pt idx="3">
                  <c:v>0.50887874175545411</c:v>
                </c:pt>
                <c:pt idx="4">
                  <c:v>0.62037037037037035</c:v>
                </c:pt>
                <c:pt idx="5">
                  <c:v>0.81359649122807021</c:v>
                </c:pt>
                <c:pt idx="6">
                  <c:v>0.63937282229965153</c:v>
                </c:pt>
                <c:pt idx="7">
                  <c:v>0.59459459459459463</c:v>
                </c:pt>
                <c:pt idx="8">
                  <c:v>0.43502135448444174</c:v>
                </c:pt>
                <c:pt idx="9">
                  <c:v>0.50531617235590376</c:v>
                </c:pt>
                <c:pt idx="10">
                  <c:v>0.68791208791208791</c:v>
                </c:pt>
                <c:pt idx="11">
                  <c:v>0.51029055690072644</c:v>
                </c:pt>
                <c:pt idx="12">
                  <c:v>0.98021978021978018</c:v>
                </c:pt>
                <c:pt idx="13">
                  <c:v>0.98059964726631388</c:v>
                </c:pt>
                <c:pt idx="14">
                  <c:v>0.97752808988764039</c:v>
                </c:pt>
                <c:pt idx="15">
                  <c:v>0.96376811594202894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C-457E-AC17-A21F73E5F954}"/>
            </c:ext>
          </c:extLst>
        </c:ser>
        <c:ser>
          <c:idx val="2"/>
          <c:order val="1"/>
          <c:tx>
            <c:strRef>
              <c:f>'Summary BTS per Branch'!$I$26</c:f>
              <c:strCache>
                <c:ptCount val="1"/>
                <c:pt idx="0">
                  <c:v>XL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AE-4148-A205-71BA3D9C46A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AE-4148-A205-71BA3D9C46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Branch'!$B$27:$B$42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Branch'!$I$27:$I$42</c:f>
              <c:numCache>
                <c:formatCode>0.00%</c:formatCode>
                <c:ptCount val="16"/>
                <c:pt idx="0">
                  <c:v>0.19188921859545005</c:v>
                </c:pt>
                <c:pt idx="1">
                  <c:v>0.27601410934744269</c:v>
                </c:pt>
                <c:pt idx="2">
                  <c:v>0.14195583596214512</c:v>
                </c:pt>
                <c:pt idx="3">
                  <c:v>0.18112633181126331</c:v>
                </c:pt>
                <c:pt idx="4">
                  <c:v>0.17839506172839506</c:v>
                </c:pt>
                <c:pt idx="5">
                  <c:v>0.17324561403508773</c:v>
                </c:pt>
                <c:pt idx="6">
                  <c:v>0.19337979094076654</c:v>
                </c:pt>
                <c:pt idx="7">
                  <c:v>0.24662162162162163</c:v>
                </c:pt>
                <c:pt idx="8">
                  <c:v>0.18578401464307503</c:v>
                </c:pt>
                <c:pt idx="9">
                  <c:v>0.17123670956911025</c:v>
                </c:pt>
                <c:pt idx="10">
                  <c:v>0.20549450549450549</c:v>
                </c:pt>
                <c:pt idx="11">
                  <c:v>0.2221549636803874</c:v>
                </c:pt>
                <c:pt idx="12">
                  <c:v>6.5934065934065934E-3</c:v>
                </c:pt>
                <c:pt idx="13">
                  <c:v>3.5273368606701938E-3</c:v>
                </c:pt>
                <c:pt idx="14">
                  <c:v>0</c:v>
                </c:pt>
                <c:pt idx="15">
                  <c:v>1.0869565217391304E-2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AE-4148-A205-71BA3D9C46A2}"/>
            </c:ext>
          </c:extLst>
        </c:ser>
        <c:ser>
          <c:idx val="1"/>
          <c:order val="2"/>
          <c:tx>
            <c:strRef>
              <c:f>'Summary BTS per Branch'!$J$26</c:f>
              <c:strCache>
                <c:ptCount val="1"/>
                <c:pt idx="0">
                  <c:v>INDOSAT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AE-4148-A205-71BA3D9C46A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AE-4148-A205-71BA3D9C46A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AE-4148-A205-71BA3D9C46A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AE-4148-A205-71BA3D9C46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Branch'!$B$27:$B$42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Branch'!$J$27:$J$42</c:f>
              <c:numCache>
                <c:formatCode>0.00%</c:formatCode>
                <c:ptCount val="16"/>
                <c:pt idx="0">
                  <c:v>0.14935707220573691</c:v>
                </c:pt>
                <c:pt idx="1">
                  <c:v>9.6119929453262781E-2</c:v>
                </c:pt>
                <c:pt idx="2">
                  <c:v>0.12776025236593061</c:v>
                </c:pt>
                <c:pt idx="3">
                  <c:v>8.4221207508878737E-2</c:v>
                </c:pt>
                <c:pt idx="4">
                  <c:v>8.9506172839506168E-2</c:v>
                </c:pt>
                <c:pt idx="5">
                  <c:v>1.3157894736842105E-2</c:v>
                </c:pt>
                <c:pt idx="6">
                  <c:v>0.16202090592334495</c:v>
                </c:pt>
                <c:pt idx="7">
                  <c:v>0.15878378378378377</c:v>
                </c:pt>
                <c:pt idx="8">
                  <c:v>0.23428920073215376</c:v>
                </c:pt>
                <c:pt idx="9">
                  <c:v>0.14829322887520985</c:v>
                </c:pt>
                <c:pt idx="10">
                  <c:v>0.10659340659340659</c:v>
                </c:pt>
                <c:pt idx="11">
                  <c:v>0.17796610169491525</c:v>
                </c:pt>
                <c:pt idx="12">
                  <c:v>1.3186813186813187E-2</c:v>
                </c:pt>
                <c:pt idx="13">
                  <c:v>1.5873015873015872E-2</c:v>
                </c:pt>
                <c:pt idx="14">
                  <c:v>2.247191011235955E-2</c:v>
                </c:pt>
                <c:pt idx="15">
                  <c:v>2.5362318840579712E-2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CAE-4148-A205-71BA3D9C46A2}"/>
            </c:ext>
          </c:extLst>
        </c:ser>
        <c:ser>
          <c:idx val="3"/>
          <c:order val="3"/>
          <c:tx>
            <c:strRef>
              <c:f>'Summary BTS per Branch'!$K$26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AE-4148-A205-71BA3D9C46A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AE-4148-A205-71BA3D9C46A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AE-4148-A205-71BA3D9C46A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AE-4148-A205-71BA3D9C46A2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AE-4148-A205-71BA3D9C46A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AE-4148-A205-71BA3D9C46A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CAE-4148-A205-71BA3D9C46A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CAE-4148-A205-71BA3D9C46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Branch'!$B$27:$B$42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Branch'!$K$27:$K$42</c:f>
              <c:numCache>
                <c:formatCode>0.00%</c:formatCode>
                <c:ptCount val="16"/>
                <c:pt idx="0">
                  <c:v>0.14935707220573691</c:v>
                </c:pt>
                <c:pt idx="1">
                  <c:v>0.13315696649029982</c:v>
                </c:pt>
                <c:pt idx="2">
                  <c:v>6.4668769716088328E-2</c:v>
                </c:pt>
                <c:pt idx="3">
                  <c:v>0.22577371892440384</c:v>
                </c:pt>
                <c:pt idx="4">
                  <c:v>0.11172839506172839</c:v>
                </c:pt>
                <c:pt idx="5">
                  <c:v>0</c:v>
                </c:pt>
                <c:pt idx="6">
                  <c:v>5.2264808362369342E-3</c:v>
                </c:pt>
                <c:pt idx="7">
                  <c:v>0</c:v>
                </c:pt>
                <c:pt idx="8">
                  <c:v>0.14490543014032947</c:v>
                </c:pt>
                <c:pt idx="9">
                  <c:v>0.17515388919977617</c:v>
                </c:pt>
                <c:pt idx="10">
                  <c:v>0</c:v>
                </c:pt>
                <c:pt idx="11">
                  <c:v>8.9588377723970949E-2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CAE-4148-A205-71BA3D9C46A2}"/>
            </c:ext>
          </c:extLst>
        </c:ser>
        <c:ser>
          <c:idx val="4"/>
          <c:order val="4"/>
          <c:tx>
            <c:strRef>
              <c:f>'Summary BTS per Branch'!$L$26</c:f>
              <c:strCache>
                <c:ptCount val="1"/>
                <c:pt idx="0">
                  <c:v>SMARTFREN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delete val="1"/>
          </c:dLbls>
          <c:cat>
            <c:strRef>
              <c:f>'Summary BTS per Branch'!$B$27:$B$42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Branch'!$L$27:$L$42</c:f>
              <c:numCache>
                <c:formatCode>0.00%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5CAE-4148-A205-71BA3D9C46A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818782512"/>
        <c:axId val="818783072"/>
      </c:barChart>
      <c:catAx>
        <c:axId val="8187825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818783072"/>
        <c:crosses val="autoZero"/>
        <c:auto val="1"/>
        <c:lblAlgn val="ctr"/>
        <c:lblOffset val="100"/>
        <c:noMultiLvlLbl val="0"/>
      </c:catAx>
      <c:valAx>
        <c:axId val="81878307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18782512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softEdge"/>
      </c:spPr>
    </c:plotArea>
    <c:legend>
      <c:legendPos val="t"/>
      <c:layout>
        <c:manualLayout>
          <c:xMode val="edge"/>
          <c:yMode val="edge"/>
          <c:x val="0.22348820309984824"/>
          <c:y val="6.408622037696235E-2"/>
          <c:w val="0.72154188990599721"/>
          <c:h val="3.6661900809632525E-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chemeClr val="accent1"/>
      </a:solidFill>
    </a:ln>
    <a:scene3d>
      <a:camera prst="orthographicFront"/>
      <a:lightRig rig="threePt" dir="t"/>
    </a:scene3d>
    <a:sp3d/>
  </c:spPr>
  <c:txPr>
    <a:bodyPr/>
    <a:lstStyle/>
    <a:p>
      <a:pPr>
        <a:defRPr>
          <a:latin typeface="+mn-lt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4G BTS Share </a:t>
            </a:r>
            <a:r>
              <a:rPr lang="id-ID" sz="2400" baseline="0"/>
              <a:t>per Branch</a:t>
            </a:r>
            <a:endParaRPr lang="en-US" sz="2400"/>
          </a:p>
        </c:rich>
      </c:tx>
      <c:layout>
        <c:manualLayout>
          <c:xMode val="edge"/>
          <c:yMode val="edge"/>
          <c:x val="0.34781362715078507"/>
          <c:y val="2.1467474524262747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707961182909443"/>
          <c:y val="0.10187027777777778"/>
          <c:w val="0.76987664995630789"/>
          <c:h val="0.894945555555555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'Summary BTS per Branch'!$M$26</c:f>
              <c:strCache>
                <c:ptCount val="1"/>
                <c:pt idx="0">
                  <c:v>TSEL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Branch'!$B$27:$B$42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Branch'!$M$27:$M$42</c:f>
              <c:numCache>
                <c:formatCode>0.00%</c:formatCode>
                <c:ptCount val="16"/>
                <c:pt idx="0">
                  <c:v>0.48541862652869239</c:v>
                </c:pt>
                <c:pt idx="1">
                  <c:v>0.43745346239761729</c:v>
                </c:pt>
                <c:pt idx="2">
                  <c:v>0.63822525597269619</c:v>
                </c:pt>
                <c:pt idx="3">
                  <c:v>0.42735703245749612</c:v>
                </c:pt>
                <c:pt idx="4">
                  <c:v>0.54859611231101513</c:v>
                </c:pt>
                <c:pt idx="5">
                  <c:v>0.74556213017751483</c:v>
                </c:pt>
                <c:pt idx="6">
                  <c:v>0.52526439482961218</c:v>
                </c:pt>
                <c:pt idx="7">
                  <c:v>0.66761363636363635</c:v>
                </c:pt>
                <c:pt idx="8">
                  <c:v>0.35243672871784143</c:v>
                </c:pt>
                <c:pt idx="9">
                  <c:v>0.51861167002012076</c:v>
                </c:pt>
                <c:pt idx="10">
                  <c:v>0.810126582278481</c:v>
                </c:pt>
                <c:pt idx="11">
                  <c:v>0.46806610093791873</c:v>
                </c:pt>
                <c:pt idx="12">
                  <c:v>0.9700176366843033</c:v>
                </c:pt>
                <c:pt idx="13">
                  <c:v>0.95387149917627678</c:v>
                </c:pt>
                <c:pt idx="14">
                  <c:v>0.95652173913043481</c:v>
                </c:pt>
                <c:pt idx="15">
                  <c:v>0.97419354838709682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C-457E-AC17-A21F73E5F954}"/>
            </c:ext>
          </c:extLst>
        </c:ser>
        <c:ser>
          <c:idx val="2"/>
          <c:order val="1"/>
          <c:tx>
            <c:strRef>
              <c:f>'Summary BTS per Branch'!$N$26</c:f>
              <c:strCache>
                <c:ptCount val="1"/>
                <c:pt idx="0">
                  <c:v>XL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13-4581-AED6-F21D30761F1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13-4581-AED6-F21D30761F1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13-4581-AED6-F21D30761F1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13-4581-AED6-F21D30761F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Branch'!$B$27:$B$42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Branch'!$N$27:$N$42</c:f>
              <c:numCache>
                <c:formatCode>0.00%</c:formatCode>
                <c:ptCount val="16"/>
                <c:pt idx="0">
                  <c:v>0.23142050799623706</c:v>
                </c:pt>
                <c:pt idx="1">
                  <c:v>0.27922561429635145</c:v>
                </c:pt>
                <c:pt idx="2">
                  <c:v>0.12969283276450511</c:v>
                </c:pt>
                <c:pt idx="3">
                  <c:v>0.1758114374034003</c:v>
                </c:pt>
                <c:pt idx="4">
                  <c:v>0.19006479481641469</c:v>
                </c:pt>
                <c:pt idx="5">
                  <c:v>0.10650887573964497</c:v>
                </c:pt>
                <c:pt idx="6">
                  <c:v>8.9306698002350179E-2</c:v>
                </c:pt>
                <c:pt idx="7">
                  <c:v>0.13162878787878787</c:v>
                </c:pt>
                <c:pt idx="8">
                  <c:v>0.10876385693369588</c:v>
                </c:pt>
                <c:pt idx="9">
                  <c:v>8.098591549295775E-2</c:v>
                </c:pt>
                <c:pt idx="10">
                  <c:v>8.9581304771178191E-2</c:v>
                </c:pt>
                <c:pt idx="11">
                  <c:v>0.15453327378293882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13-4581-AED6-F21D30761F15}"/>
            </c:ext>
          </c:extLst>
        </c:ser>
        <c:ser>
          <c:idx val="1"/>
          <c:order val="2"/>
          <c:tx>
            <c:strRef>
              <c:f>'Summary BTS per Branch'!$O$26</c:f>
              <c:strCache>
                <c:ptCount val="1"/>
                <c:pt idx="0">
                  <c:v>INDOSAT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13-4581-AED6-F21D30761F15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13-4581-AED6-F21D30761F1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13-4581-AED6-F21D30761F1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13-4581-AED6-F21D30761F1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13-4581-AED6-F21D30761F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Branch'!$B$27:$B$42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Branch'!$O$27:$O$42</c:f>
              <c:numCache>
                <c:formatCode>0.00%</c:formatCode>
                <c:ptCount val="16"/>
                <c:pt idx="0">
                  <c:v>0.1523988711194732</c:v>
                </c:pt>
                <c:pt idx="1">
                  <c:v>0.12844378257632166</c:v>
                </c:pt>
                <c:pt idx="2">
                  <c:v>0.18020477815699659</c:v>
                </c:pt>
                <c:pt idx="3">
                  <c:v>0.14837712519319937</c:v>
                </c:pt>
                <c:pt idx="4">
                  <c:v>0.12904967602591794</c:v>
                </c:pt>
                <c:pt idx="5">
                  <c:v>0.14792899408284024</c:v>
                </c:pt>
                <c:pt idx="6">
                  <c:v>0.1045828437132785</c:v>
                </c:pt>
                <c:pt idx="7">
                  <c:v>0.20075757575757575</c:v>
                </c:pt>
                <c:pt idx="8">
                  <c:v>0.20853377954402844</c:v>
                </c:pt>
                <c:pt idx="9">
                  <c:v>9.3561368209255535E-2</c:v>
                </c:pt>
                <c:pt idx="10">
                  <c:v>0.10029211295034079</c:v>
                </c:pt>
                <c:pt idx="11">
                  <c:v>0.13934792317999106</c:v>
                </c:pt>
                <c:pt idx="12">
                  <c:v>2.9982363315696647E-2</c:v>
                </c:pt>
                <c:pt idx="13">
                  <c:v>4.6128500823723231E-2</c:v>
                </c:pt>
                <c:pt idx="14">
                  <c:v>4.3478260869565216E-2</c:v>
                </c:pt>
                <c:pt idx="15">
                  <c:v>2.5806451612903226E-2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913-4581-AED6-F21D30761F15}"/>
            </c:ext>
          </c:extLst>
        </c:ser>
        <c:ser>
          <c:idx val="3"/>
          <c:order val="3"/>
          <c:tx>
            <c:strRef>
              <c:f>'Summary BTS per Branch'!$P$26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13-4581-AED6-F21D30761F1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13-4581-AED6-F21D30761F1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13-4581-AED6-F21D30761F1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913-4581-AED6-F21D30761F1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13-4581-AED6-F21D30761F1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13-4581-AED6-F21D30761F1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13-4581-AED6-F21D30761F1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13-4581-AED6-F21D30761F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Branch'!$B$27:$B$42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Branch'!$P$27:$P$42</c:f>
              <c:numCache>
                <c:formatCode>0.00%</c:formatCode>
                <c:ptCount val="16"/>
                <c:pt idx="0">
                  <c:v>0.12605832549388524</c:v>
                </c:pt>
                <c:pt idx="1">
                  <c:v>0.10461653015636635</c:v>
                </c:pt>
                <c:pt idx="2">
                  <c:v>4.9146757679180884E-2</c:v>
                </c:pt>
                <c:pt idx="3">
                  <c:v>0.23686244204018547</c:v>
                </c:pt>
                <c:pt idx="4">
                  <c:v>0.12958963282937366</c:v>
                </c:pt>
                <c:pt idx="5">
                  <c:v>0</c:v>
                </c:pt>
                <c:pt idx="6">
                  <c:v>0.27379553466509987</c:v>
                </c:pt>
                <c:pt idx="7">
                  <c:v>0</c:v>
                </c:pt>
                <c:pt idx="8">
                  <c:v>0.23363313114411211</c:v>
                </c:pt>
                <c:pt idx="9">
                  <c:v>0.26609657947686116</c:v>
                </c:pt>
                <c:pt idx="10">
                  <c:v>0</c:v>
                </c:pt>
                <c:pt idx="11">
                  <c:v>0.18267083519428315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5913-4581-AED6-F21D30761F15}"/>
            </c:ext>
          </c:extLst>
        </c:ser>
        <c:ser>
          <c:idx val="4"/>
          <c:order val="4"/>
          <c:tx>
            <c:strRef>
              <c:f>'Summary BTS per Branch'!$Q$26</c:f>
              <c:strCache>
                <c:ptCount val="1"/>
                <c:pt idx="0">
                  <c:v>SMARTFREN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13-4581-AED6-F21D30761F1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13-4581-AED6-F21D30761F1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13-4581-AED6-F21D30761F1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13-4581-AED6-F21D30761F1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13-4581-AED6-F21D30761F15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13-4581-AED6-F21D30761F15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13-4581-AED6-F21D30761F15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913-4581-AED6-F21D30761F15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913-4581-AED6-F21D30761F15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913-4581-AED6-F21D30761F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Branch'!$B$27:$B$42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Branch'!$Q$27:$Q$42</c:f>
              <c:numCache>
                <c:formatCode>0.00%</c:formatCode>
                <c:ptCount val="16"/>
                <c:pt idx="0">
                  <c:v>4.7036688617121351E-3</c:v>
                </c:pt>
                <c:pt idx="1">
                  <c:v>5.0260610573343259E-2</c:v>
                </c:pt>
                <c:pt idx="2">
                  <c:v>2.7303754266211604E-3</c:v>
                </c:pt>
                <c:pt idx="3">
                  <c:v>1.1591962905718702E-2</c:v>
                </c:pt>
                <c:pt idx="4">
                  <c:v>2.6997840172786176E-3</c:v>
                </c:pt>
                <c:pt idx="5">
                  <c:v>0</c:v>
                </c:pt>
                <c:pt idx="6">
                  <c:v>7.0505287896592246E-3</c:v>
                </c:pt>
                <c:pt idx="7">
                  <c:v>0</c:v>
                </c:pt>
                <c:pt idx="8">
                  <c:v>9.6632503660322111E-2</c:v>
                </c:pt>
                <c:pt idx="9">
                  <c:v>4.0744466800804832E-2</c:v>
                </c:pt>
                <c:pt idx="10">
                  <c:v>0</c:v>
                </c:pt>
                <c:pt idx="11">
                  <c:v>5.5381866904868245E-2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5913-4581-AED6-F21D30761F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818788112"/>
        <c:axId val="818788672"/>
      </c:barChart>
      <c:catAx>
        <c:axId val="818788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818788672"/>
        <c:crosses val="autoZero"/>
        <c:auto val="1"/>
        <c:lblAlgn val="ctr"/>
        <c:lblOffset val="100"/>
        <c:noMultiLvlLbl val="0"/>
      </c:catAx>
      <c:valAx>
        <c:axId val="81878867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18788112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softEdge"/>
      </c:spPr>
    </c:plotArea>
    <c:legend>
      <c:legendPos val="t"/>
      <c:layout>
        <c:manualLayout>
          <c:xMode val="edge"/>
          <c:yMode val="edge"/>
          <c:x val="0.22348820309984824"/>
          <c:y val="6.408622037696235E-2"/>
          <c:w val="0.7213482428787007"/>
          <c:h val="3.6498570515288695E-2"/>
        </c:manualLayout>
      </c:layout>
      <c:overlay val="0"/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chemeClr val="accent6"/>
      </a:solidFill>
    </a:ln>
    <a:scene3d>
      <a:camera prst="orthographicFront"/>
      <a:lightRig rig="threePt" dir="t"/>
    </a:scene3d>
    <a:sp3d/>
  </c:spPr>
  <c:txPr>
    <a:bodyPr/>
    <a:lstStyle/>
    <a:p>
      <a:pPr>
        <a:defRPr>
          <a:latin typeface="+mn-lt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US"/>
              <a:t>Total BTS Share</a:t>
            </a:r>
          </a:p>
        </c:rich>
      </c:tx>
      <c:layout>
        <c:manualLayout>
          <c:xMode val="edge"/>
          <c:yMode val="edge"/>
          <c:x val="0.40168152190028666"/>
          <c:y val="7.386296177345518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707961182909443"/>
          <c:y val="0.16537027777777777"/>
          <c:w val="0.76987664995630789"/>
          <c:h val="0.831445555555555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'Summary BTS per Branch'!$AS$5</c:f>
              <c:strCache>
                <c:ptCount val="1"/>
                <c:pt idx="0">
                  <c:v>Tsel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Branch'!$AR$6:$AR$9</c:f>
              <c:strCache>
                <c:ptCount val="4"/>
                <c:pt idx="0">
                  <c:v>KALIMANTAN</c:v>
                </c:pt>
                <c:pt idx="1">
                  <c:v>SULAWESI</c:v>
                </c:pt>
                <c:pt idx="2">
                  <c:v>PUMA</c:v>
                </c:pt>
                <c:pt idx="3">
                  <c:v>AREA PAMASUKA</c:v>
                </c:pt>
              </c:strCache>
            </c:strRef>
          </c:cat>
          <c:val>
            <c:numRef>
              <c:f>'Summary BTS per Branch'!$AS$6:$AS$9</c:f>
              <c:numCache>
                <c:formatCode>0.0%</c:formatCode>
                <c:ptCount val="4"/>
                <c:pt idx="0">
                  <c:v>0.53841474324566108</c:v>
                </c:pt>
                <c:pt idx="1">
                  <c:v>0.54403267583183901</c:v>
                </c:pt>
                <c:pt idx="2">
                  <c:v>0.94804735819049302</c:v>
                </c:pt>
                <c:pt idx="3">
                  <c:v>0.57745064189083151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C-457E-AC17-A21F73E5F954}"/>
            </c:ext>
          </c:extLst>
        </c:ser>
        <c:ser>
          <c:idx val="1"/>
          <c:order val="1"/>
          <c:tx>
            <c:strRef>
              <c:f>'Summary BTS per Branch'!$AT$5</c:f>
              <c:strCache>
                <c:ptCount val="1"/>
                <c:pt idx="0">
                  <c:v>XL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Branch'!$AR$6:$AR$9</c:f>
              <c:strCache>
                <c:ptCount val="4"/>
                <c:pt idx="0">
                  <c:v>KALIMANTAN</c:v>
                </c:pt>
                <c:pt idx="1">
                  <c:v>SULAWESI</c:v>
                </c:pt>
                <c:pt idx="2">
                  <c:v>PUMA</c:v>
                </c:pt>
                <c:pt idx="3">
                  <c:v>AREA PAMASUKA</c:v>
                </c:pt>
              </c:strCache>
            </c:strRef>
          </c:cat>
          <c:val>
            <c:numRef>
              <c:f>'Summary BTS per Branch'!$AT$6:$AT$9</c:f>
              <c:numCache>
                <c:formatCode>0.0%</c:formatCode>
                <c:ptCount val="4"/>
                <c:pt idx="0">
                  <c:v>0.17906602254428342</c:v>
                </c:pt>
                <c:pt idx="1">
                  <c:v>0.13419007770472205</c:v>
                </c:pt>
                <c:pt idx="2">
                  <c:v>8.1286446368616372E-3</c:v>
                </c:pt>
                <c:pt idx="3">
                  <c:v>0.14267553909413352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E-497D-AC44-61421CF23BA6}"/>
            </c:ext>
          </c:extLst>
        </c:ser>
        <c:ser>
          <c:idx val="2"/>
          <c:order val="2"/>
          <c:tx>
            <c:strRef>
              <c:f>'Summary BTS per Branch'!$AU$5</c:f>
              <c:strCache>
                <c:ptCount val="1"/>
                <c:pt idx="0">
                  <c:v>Indosat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Branch'!$AR$6:$AR$9</c:f>
              <c:strCache>
                <c:ptCount val="4"/>
                <c:pt idx="0">
                  <c:v>KALIMANTAN</c:v>
                </c:pt>
                <c:pt idx="1">
                  <c:v>SULAWESI</c:v>
                </c:pt>
                <c:pt idx="2">
                  <c:v>PUMA</c:v>
                </c:pt>
                <c:pt idx="3">
                  <c:v>AREA PAMASUKA</c:v>
                </c:pt>
              </c:strCache>
            </c:strRef>
          </c:cat>
          <c:val>
            <c:numRef>
              <c:f>'Summary BTS per Branch'!$AU$6:$AU$9</c:f>
              <c:numCache>
                <c:formatCode>0.0%</c:formatCode>
                <c:ptCount val="4"/>
                <c:pt idx="0">
                  <c:v>0.13183038110574344</c:v>
                </c:pt>
                <c:pt idx="1">
                  <c:v>0.15159062230191939</c:v>
                </c:pt>
                <c:pt idx="2">
                  <c:v>4.3823997172645346E-2</c:v>
                </c:pt>
                <c:pt idx="3">
                  <c:v>0.13335321259298785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E-497D-AC44-61421CF23BA6}"/>
            </c:ext>
          </c:extLst>
        </c:ser>
        <c:ser>
          <c:idx val="3"/>
          <c:order val="3"/>
          <c:tx>
            <c:strRef>
              <c:f>'Summary BTS per Branch'!$AV$5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Branch'!$AR$6:$AR$9</c:f>
              <c:strCache>
                <c:ptCount val="4"/>
                <c:pt idx="0">
                  <c:v>KALIMANTAN</c:v>
                </c:pt>
                <c:pt idx="1">
                  <c:v>SULAWESI</c:v>
                </c:pt>
                <c:pt idx="2">
                  <c:v>PUMA</c:v>
                </c:pt>
                <c:pt idx="3">
                  <c:v>AREA PAMASUKA</c:v>
                </c:pt>
              </c:strCache>
            </c:strRef>
          </c:cat>
          <c:val>
            <c:numRef>
              <c:f>'Summary BTS per Branch'!$AV$6:$AV$9</c:f>
              <c:numCache>
                <c:formatCode>0.0%</c:formatCode>
                <c:ptCount val="4"/>
                <c:pt idx="0">
                  <c:v>0.14428341384863125</c:v>
                </c:pt>
                <c:pt idx="1">
                  <c:v>0.14783821478382148</c:v>
                </c:pt>
                <c:pt idx="2">
                  <c:v>0</c:v>
                </c:pt>
                <c:pt idx="3">
                  <c:v>0.13314918861232306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EE-497D-AC44-61421CF23BA6}"/>
            </c:ext>
          </c:extLst>
        </c:ser>
        <c:ser>
          <c:idx val="4"/>
          <c:order val="4"/>
          <c:tx>
            <c:strRef>
              <c:f>'Summary BTS per Branch'!$AW$5</c:f>
              <c:strCache>
                <c:ptCount val="1"/>
                <c:pt idx="0">
                  <c:v>Smartfren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Branch'!$AR$6:$AR$9</c:f>
              <c:strCache>
                <c:ptCount val="4"/>
                <c:pt idx="0">
                  <c:v>KALIMANTAN</c:v>
                </c:pt>
                <c:pt idx="1">
                  <c:v>SULAWESI</c:v>
                </c:pt>
                <c:pt idx="2">
                  <c:v>PUMA</c:v>
                </c:pt>
                <c:pt idx="3">
                  <c:v>AREA PAMASUKA</c:v>
                </c:pt>
              </c:strCache>
            </c:strRef>
          </c:cat>
          <c:val>
            <c:numRef>
              <c:f>'Summary BTS per Branch'!$AW$6:$AW$9</c:f>
              <c:numCache>
                <c:formatCode>0.0%</c:formatCode>
                <c:ptCount val="4"/>
                <c:pt idx="0">
                  <c:v>6.4054392556808018E-3</c:v>
                </c:pt>
                <c:pt idx="1">
                  <c:v>2.2348409377698081E-2</c:v>
                </c:pt>
                <c:pt idx="2">
                  <c:v>0</c:v>
                </c:pt>
                <c:pt idx="3">
                  <c:v>1.3371417809724097E-2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EE-497D-AC44-61421CF23B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818793712"/>
        <c:axId val="818794272"/>
      </c:barChart>
      <c:catAx>
        <c:axId val="8187937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818794272"/>
        <c:crosses val="autoZero"/>
        <c:auto val="1"/>
        <c:lblAlgn val="ctr"/>
        <c:lblOffset val="100"/>
        <c:noMultiLvlLbl val="0"/>
      </c:catAx>
      <c:valAx>
        <c:axId val="81879427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18793712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softEdge"/>
      </c:spPr>
    </c:plotArea>
    <c:legend>
      <c:legendPos val="t"/>
      <c:layout>
        <c:manualLayout>
          <c:xMode val="edge"/>
          <c:yMode val="edge"/>
          <c:x val="0.20937877494228885"/>
          <c:y val="8.4300704802461573E-2"/>
          <c:w val="0.76250877525851435"/>
          <c:h val="9.9037222222222221E-2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ysClr val="window" lastClr="FFFFFF">
          <a:lumMod val="85000"/>
        </a:sysClr>
      </a:solidFill>
    </a:ln>
    <a:scene3d>
      <a:camera prst="orthographicFront"/>
      <a:lightRig rig="threePt" dir="t"/>
    </a:scene3d>
    <a:sp3d/>
  </c:spPr>
  <c:txPr>
    <a:bodyPr/>
    <a:lstStyle/>
    <a:p>
      <a:pPr>
        <a:defRPr>
          <a:latin typeface="+mn-lt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2400"/>
            </a:pPr>
            <a:r>
              <a:rPr lang="en-US"/>
              <a:t>4G BTS Share</a:t>
            </a:r>
          </a:p>
        </c:rich>
      </c:tx>
      <c:layout>
        <c:manualLayout>
          <c:xMode val="edge"/>
          <c:yMode val="edge"/>
          <c:x val="0.43497354212502193"/>
          <c:y val="7.3737373737373734E-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707961182909443"/>
          <c:y val="0.16537027777777777"/>
          <c:w val="0.76987664995630789"/>
          <c:h val="0.831445555555555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'Summary BTS per Branch'!$AX$5</c:f>
              <c:strCache>
                <c:ptCount val="1"/>
                <c:pt idx="0">
                  <c:v>Tsel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Branch'!$AR$6:$AR$9</c:f>
              <c:strCache>
                <c:ptCount val="4"/>
                <c:pt idx="0">
                  <c:v>KALIMANTAN</c:v>
                </c:pt>
                <c:pt idx="1">
                  <c:v>SULAWESI</c:v>
                </c:pt>
                <c:pt idx="2">
                  <c:v>PUMA</c:v>
                </c:pt>
                <c:pt idx="3">
                  <c:v>AREA PAMASUKA</c:v>
                </c:pt>
              </c:strCache>
            </c:strRef>
          </c:cat>
          <c:val>
            <c:numRef>
              <c:f>'Summary BTS per Branch'!$AX$6:$AX$9</c:f>
              <c:numCache>
                <c:formatCode>0.0%</c:formatCode>
                <c:ptCount val="4"/>
                <c:pt idx="0">
                  <c:v>0.50447790571794116</c:v>
                </c:pt>
                <c:pt idx="1">
                  <c:v>0.48132641098643442</c:v>
                </c:pt>
                <c:pt idx="2">
                  <c:v>0.96259220231822973</c:v>
                </c:pt>
                <c:pt idx="3">
                  <c:v>0.52918628390483735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C-457E-AC17-A21F73E5F954}"/>
            </c:ext>
          </c:extLst>
        </c:ser>
        <c:ser>
          <c:idx val="1"/>
          <c:order val="1"/>
          <c:tx>
            <c:strRef>
              <c:f>'Summary BTS per Branch'!$AY$5</c:f>
              <c:strCache>
                <c:ptCount val="1"/>
                <c:pt idx="0">
                  <c:v>XL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Branch'!$AR$6:$AR$9</c:f>
              <c:strCache>
                <c:ptCount val="4"/>
                <c:pt idx="0">
                  <c:v>KALIMANTAN</c:v>
                </c:pt>
                <c:pt idx="1">
                  <c:v>SULAWESI</c:v>
                </c:pt>
                <c:pt idx="2">
                  <c:v>PUMA</c:v>
                </c:pt>
                <c:pt idx="3">
                  <c:v>AREA PAMASUKA</c:v>
                </c:pt>
              </c:strCache>
            </c:strRef>
          </c:cat>
          <c:val>
            <c:numRef>
              <c:f>'Summary BTS per Branch'!$AY$6:$AY$9</c:f>
              <c:numCache>
                <c:formatCode>0.0%</c:formatCode>
                <c:ptCount val="4"/>
                <c:pt idx="0">
                  <c:v>0.20145654955220943</c:v>
                </c:pt>
                <c:pt idx="1">
                  <c:v>0.11170658181209178</c:v>
                </c:pt>
                <c:pt idx="2">
                  <c:v>0</c:v>
                </c:pt>
                <c:pt idx="3">
                  <c:v>0.14086913045289778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C-44EB-9BE3-CA6FA39518EE}"/>
            </c:ext>
          </c:extLst>
        </c:ser>
        <c:ser>
          <c:idx val="2"/>
          <c:order val="2"/>
          <c:tx>
            <c:strRef>
              <c:f>'Summary BTS per Branch'!$AZ$5</c:f>
              <c:strCache>
                <c:ptCount val="1"/>
                <c:pt idx="0">
                  <c:v>Indosat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Branch'!$AR$6:$AR$9</c:f>
              <c:strCache>
                <c:ptCount val="4"/>
                <c:pt idx="0">
                  <c:v>KALIMANTAN</c:v>
                </c:pt>
                <c:pt idx="1">
                  <c:v>SULAWESI</c:v>
                </c:pt>
                <c:pt idx="2">
                  <c:v>PUMA</c:v>
                </c:pt>
                <c:pt idx="3">
                  <c:v>AREA PAMASUKA</c:v>
                </c:pt>
              </c:strCache>
            </c:strRef>
          </c:cat>
          <c:val>
            <c:numRef>
              <c:f>'Summary BTS per Branch'!$AZ$6:$AZ$9</c:f>
              <c:numCache>
                <c:formatCode>0.0%</c:formatCode>
                <c:ptCount val="4"/>
                <c:pt idx="0">
                  <c:v>0.14457238460781419</c:v>
                </c:pt>
                <c:pt idx="1">
                  <c:v>0.15901858985094625</c:v>
                </c:pt>
                <c:pt idx="2">
                  <c:v>3.7407797681770286E-2</c:v>
                </c:pt>
                <c:pt idx="3">
                  <c:v>0.14328569642931543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C-44EB-9BE3-CA6FA39518EE}"/>
            </c:ext>
          </c:extLst>
        </c:ser>
        <c:ser>
          <c:idx val="3"/>
          <c:order val="3"/>
          <c:tx>
            <c:strRef>
              <c:f>'Summary BTS per Branch'!$BA$5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bg2">
                  <a:lumMod val="9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Branch'!$AR$6:$AR$9</c:f>
              <c:strCache>
                <c:ptCount val="4"/>
                <c:pt idx="0">
                  <c:v>KALIMANTAN</c:v>
                </c:pt>
                <c:pt idx="1">
                  <c:v>SULAWESI</c:v>
                </c:pt>
                <c:pt idx="2">
                  <c:v>PUMA</c:v>
                </c:pt>
                <c:pt idx="3">
                  <c:v>AREA PAMASUKA</c:v>
                </c:pt>
              </c:strCache>
            </c:strRef>
          </c:cat>
          <c:val>
            <c:numRef>
              <c:f>'Summary BTS per Branch'!$BA$6:$BA$9</c:f>
              <c:numCache>
                <c:formatCode>0.0%</c:formatCode>
                <c:ptCount val="4"/>
                <c:pt idx="0">
                  <c:v>0.13187678378112391</c:v>
                </c:pt>
                <c:pt idx="1">
                  <c:v>0.19159269804052922</c:v>
                </c:pt>
                <c:pt idx="2">
                  <c:v>0</c:v>
                </c:pt>
                <c:pt idx="3">
                  <c:v>0.15116036831798674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C-44EB-9BE3-CA6FA39518EE}"/>
            </c:ext>
          </c:extLst>
        </c:ser>
        <c:ser>
          <c:idx val="4"/>
          <c:order val="4"/>
          <c:tx>
            <c:strRef>
              <c:f>'Summary BTS per Branch'!$BB$5</c:f>
              <c:strCache>
                <c:ptCount val="1"/>
                <c:pt idx="0">
                  <c:v>Smartfren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Branch'!$AR$6:$AR$9</c:f>
              <c:strCache>
                <c:ptCount val="4"/>
                <c:pt idx="0">
                  <c:v>KALIMANTAN</c:v>
                </c:pt>
                <c:pt idx="1">
                  <c:v>SULAWESI</c:v>
                </c:pt>
                <c:pt idx="2">
                  <c:v>PUMA</c:v>
                </c:pt>
                <c:pt idx="3">
                  <c:v>AREA PAMASUKA</c:v>
                </c:pt>
              </c:strCache>
            </c:strRef>
          </c:cat>
          <c:val>
            <c:numRef>
              <c:f>'Summary BTS per Branch'!$BB$6:$BB$9</c:f>
              <c:numCache>
                <c:formatCode>0.0%</c:formatCode>
                <c:ptCount val="4"/>
                <c:pt idx="0">
                  <c:v>1.7616376340911327E-2</c:v>
                </c:pt>
                <c:pt idx="1">
                  <c:v>5.6355719309998324E-2</c:v>
                </c:pt>
                <c:pt idx="2">
                  <c:v>0</c:v>
                </c:pt>
                <c:pt idx="3">
                  <c:v>3.5498520894962707E-2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9C-44EB-9BE3-CA6FA39518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5"/>
        <c:overlap val="100"/>
        <c:axId val="818799312"/>
        <c:axId val="818799872"/>
      </c:barChart>
      <c:catAx>
        <c:axId val="8187993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400" b="1"/>
            </a:pPr>
            <a:endParaRPr lang="en-US"/>
          </a:p>
        </c:txPr>
        <c:crossAx val="818799872"/>
        <c:crosses val="autoZero"/>
        <c:auto val="1"/>
        <c:lblAlgn val="ctr"/>
        <c:lblOffset val="100"/>
        <c:noMultiLvlLbl val="0"/>
      </c:catAx>
      <c:valAx>
        <c:axId val="81879987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18799312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softEdge"/>
      </c:spPr>
    </c:plotArea>
    <c:legend>
      <c:legendPos val="t"/>
      <c:layout>
        <c:manualLayout>
          <c:xMode val="edge"/>
          <c:yMode val="edge"/>
          <c:x val="0.20937877494228885"/>
          <c:y val="8.4300704802461573E-2"/>
          <c:w val="0.76250877525851435"/>
          <c:h val="9.9037222222222221E-2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>
      <a:solidFill>
        <a:sysClr val="window" lastClr="FFFFFF">
          <a:lumMod val="75000"/>
        </a:sysClr>
      </a:solidFill>
    </a:ln>
    <a:scene3d>
      <a:camera prst="orthographicFront"/>
      <a:lightRig rig="threePt" dir="t"/>
    </a:scene3d>
    <a:sp3d/>
  </c:spPr>
  <c:txPr>
    <a:bodyPr/>
    <a:lstStyle/>
    <a:p>
      <a:pPr>
        <a:defRPr>
          <a:latin typeface="+mn-lt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4G BTS Share Competitor per Branch</a:t>
            </a:r>
          </a:p>
        </c:rich>
      </c:tx>
      <c:layout>
        <c:manualLayout>
          <c:xMode val="edge"/>
          <c:yMode val="edge"/>
          <c:x val="0.23337386745159361"/>
          <c:y val="1.234725284866667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707961182909443"/>
          <c:y val="0.10187027777777778"/>
          <c:w val="0.76987664995630789"/>
          <c:h val="0.894945555555555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'Summary BTS per Branch'!$AB$5</c:f>
              <c:strCache>
                <c:ptCount val="1"/>
                <c:pt idx="0">
                  <c:v>TSEL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Branch'!$B$6:$B$21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Branch'!$AB$6:$AB$21</c:f>
              <c:numCache>
                <c:formatCode>0.00%</c:formatCode>
                <c:ptCount val="16"/>
                <c:pt idx="0">
                  <c:v>0.48541862652869239</c:v>
                </c:pt>
                <c:pt idx="1">
                  <c:v>0.43745346239761729</c:v>
                </c:pt>
                <c:pt idx="2">
                  <c:v>0.63822525597269619</c:v>
                </c:pt>
                <c:pt idx="3">
                  <c:v>0.42735703245749612</c:v>
                </c:pt>
                <c:pt idx="4">
                  <c:v>0.54859611231101513</c:v>
                </c:pt>
                <c:pt idx="5">
                  <c:v>0.74556213017751483</c:v>
                </c:pt>
                <c:pt idx="6">
                  <c:v>0.52526439482961218</c:v>
                </c:pt>
                <c:pt idx="7">
                  <c:v>0.66761363636363635</c:v>
                </c:pt>
                <c:pt idx="8">
                  <c:v>0.35243672871784143</c:v>
                </c:pt>
                <c:pt idx="9">
                  <c:v>0.51861167002012076</c:v>
                </c:pt>
                <c:pt idx="10">
                  <c:v>0.810126582278481</c:v>
                </c:pt>
                <c:pt idx="11">
                  <c:v>0.46806610093791873</c:v>
                </c:pt>
                <c:pt idx="12">
                  <c:v>0.9700176366843033</c:v>
                </c:pt>
                <c:pt idx="13">
                  <c:v>0.95387149917627678</c:v>
                </c:pt>
                <c:pt idx="14">
                  <c:v>0.95652173913043481</c:v>
                </c:pt>
                <c:pt idx="15">
                  <c:v>0.97419354838709682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C-457E-AC17-A21F73E5F954}"/>
            </c:ext>
          </c:extLst>
        </c:ser>
        <c:ser>
          <c:idx val="2"/>
          <c:order val="1"/>
          <c:tx>
            <c:strRef>
              <c:f>'Summary BTS per Branch'!$AC$5</c:f>
              <c:strCache>
                <c:ptCount val="1"/>
                <c:pt idx="0">
                  <c:v>XL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Branch'!$B$6:$B$21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Branch'!$AC$6:$AC$21</c:f>
              <c:numCache>
                <c:formatCode>0.00%</c:formatCode>
                <c:ptCount val="16"/>
                <c:pt idx="0">
                  <c:v>0.23142050799623706</c:v>
                </c:pt>
                <c:pt idx="1">
                  <c:v>0.27922561429635145</c:v>
                </c:pt>
                <c:pt idx="2">
                  <c:v>0.12969283276450511</c:v>
                </c:pt>
                <c:pt idx="3">
                  <c:v>0.1758114374034003</c:v>
                </c:pt>
                <c:pt idx="4">
                  <c:v>0.19006479481641469</c:v>
                </c:pt>
                <c:pt idx="5">
                  <c:v>0.10650887573964497</c:v>
                </c:pt>
                <c:pt idx="6">
                  <c:v>8.9306698002350179E-2</c:v>
                </c:pt>
                <c:pt idx="7">
                  <c:v>0.13162878787878787</c:v>
                </c:pt>
                <c:pt idx="8">
                  <c:v>0.10876385693369588</c:v>
                </c:pt>
                <c:pt idx="9">
                  <c:v>8.098591549295775E-2</c:v>
                </c:pt>
                <c:pt idx="10">
                  <c:v>8.9581304771178191E-2</c:v>
                </c:pt>
                <c:pt idx="11">
                  <c:v>0.15453327378293882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AD-4EEC-8C06-13DF1A89BD96}"/>
            </c:ext>
          </c:extLst>
        </c:ser>
        <c:ser>
          <c:idx val="1"/>
          <c:order val="2"/>
          <c:tx>
            <c:strRef>
              <c:f>'Summary BTS per Branch'!$AD$5</c:f>
              <c:strCache>
                <c:ptCount val="1"/>
                <c:pt idx="0">
                  <c:v>INDOSAT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Branch'!$B$6:$B$21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Branch'!$AD$6:$AD$21</c:f>
              <c:numCache>
                <c:formatCode>0.00%</c:formatCode>
                <c:ptCount val="16"/>
                <c:pt idx="0">
                  <c:v>0.1523988711194732</c:v>
                </c:pt>
                <c:pt idx="1">
                  <c:v>0.12844378257632166</c:v>
                </c:pt>
                <c:pt idx="2">
                  <c:v>0.18020477815699659</c:v>
                </c:pt>
                <c:pt idx="3">
                  <c:v>0.14837712519319937</c:v>
                </c:pt>
                <c:pt idx="4">
                  <c:v>0.12904967602591794</c:v>
                </c:pt>
                <c:pt idx="5">
                  <c:v>0.14792899408284024</c:v>
                </c:pt>
                <c:pt idx="6">
                  <c:v>0.1045828437132785</c:v>
                </c:pt>
                <c:pt idx="7">
                  <c:v>0.20075757575757575</c:v>
                </c:pt>
                <c:pt idx="8">
                  <c:v>0.20853377954402844</c:v>
                </c:pt>
                <c:pt idx="9">
                  <c:v>9.3561368209255535E-2</c:v>
                </c:pt>
                <c:pt idx="10">
                  <c:v>0.10029211295034079</c:v>
                </c:pt>
                <c:pt idx="11">
                  <c:v>0.13934792317999106</c:v>
                </c:pt>
                <c:pt idx="12">
                  <c:v>2.9982363315696647E-2</c:v>
                </c:pt>
                <c:pt idx="13">
                  <c:v>4.6128500823723231E-2</c:v>
                </c:pt>
                <c:pt idx="14">
                  <c:v>4.3478260869565216E-2</c:v>
                </c:pt>
                <c:pt idx="15">
                  <c:v>2.5806451612903226E-2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AD-4EEC-8C06-13DF1A89BD96}"/>
            </c:ext>
          </c:extLst>
        </c:ser>
        <c:ser>
          <c:idx val="3"/>
          <c:order val="3"/>
          <c:tx>
            <c:strRef>
              <c:f>'Summary BTS per Branch'!$AE$5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Branch'!$B$6:$B$21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Branch'!$AE$6:$AE$21</c:f>
              <c:numCache>
                <c:formatCode>0.00%</c:formatCode>
                <c:ptCount val="16"/>
                <c:pt idx="0">
                  <c:v>0.12605832549388524</c:v>
                </c:pt>
                <c:pt idx="1">
                  <c:v>0.10461653015636635</c:v>
                </c:pt>
                <c:pt idx="2">
                  <c:v>4.9146757679180884E-2</c:v>
                </c:pt>
                <c:pt idx="3">
                  <c:v>0.23686244204018547</c:v>
                </c:pt>
                <c:pt idx="4">
                  <c:v>0.12958963282937366</c:v>
                </c:pt>
                <c:pt idx="5">
                  <c:v>0</c:v>
                </c:pt>
                <c:pt idx="6">
                  <c:v>0.27379553466509987</c:v>
                </c:pt>
                <c:pt idx="7">
                  <c:v>0</c:v>
                </c:pt>
                <c:pt idx="8">
                  <c:v>0.23363313114411211</c:v>
                </c:pt>
                <c:pt idx="9">
                  <c:v>0.26609657947686116</c:v>
                </c:pt>
                <c:pt idx="10">
                  <c:v>0</c:v>
                </c:pt>
                <c:pt idx="11">
                  <c:v>0.18267083519428315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AD-4EEC-8C06-13DF1A89BD96}"/>
            </c:ext>
          </c:extLst>
        </c:ser>
        <c:ser>
          <c:idx val="4"/>
          <c:order val="4"/>
          <c:tx>
            <c:strRef>
              <c:f>'Summary BTS per Branch'!$AF$5</c:f>
              <c:strCache>
                <c:ptCount val="1"/>
                <c:pt idx="0">
                  <c:v>SMARTFREN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Branch'!$B$6:$B$21</c:f>
              <c:strCache>
                <c:ptCount val="16"/>
                <c:pt idx="0">
                  <c:v>BALIKPAPAN</c:v>
                </c:pt>
                <c:pt idx="1">
                  <c:v>BANJARMASIN</c:v>
                </c:pt>
                <c:pt idx="2">
                  <c:v>PALANGKARAYA</c:v>
                </c:pt>
                <c:pt idx="3">
                  <c:v>PONTIANAK</c:v>
                </c:pt>
                <c:pt idx="4">
                  <c:v>SAMARINDA</c:v>
                </c:pt>
                <c:pt idx="5">
                  <c:v>TARAKAN</c:v>
                </c:pt>
                <c:pt idx="6">
                  <c:v>GORONTALO</c:v>
                </c:pt>
                <c:pt idx="7">
                  <c:v>KENDARI</c:v>
                </c:pt>
                <c:pt idx="8">
                  <c:v>MAKASSAR</c:v>
                </c:pt>
                <c:pt idx="9">
                  <c:v>MANADO</c:v>
                </c:pt>
                <c:pt idx="10">
                  <c:v>PALU</c:v>
                </c:pt>
                <c:pt idx="11">
                  <c:v>PARE-PARE</c:v>
                </c:pt>
                <c:pt idx="12">
                  <c:v>AMBON</c:v>
                </c:pt>
                <c:pt idx="13">
                  <c:v>JAYAPURA</c:v>
                </c:pt>
                <c:pt idx="14">
                  <c:v>SORONG</c:v>
                </c:pt>
                <c:pt idx="15">
                  <c:v>TIMIKA</c:v>
                </c:pt>
              </c:strCache>
            </c:strRef>
          </c:cat>
          <c:val>
            <c:numRef>
              <c:f>'Summary BTS per Branch'!$AF$6:$AF$21</c:f>
              <c:numCache>
                <c:formatCode>0.00%</c:formatCode>
                <c:ptCount val="16"/>
                <c:pt idx="0">
                  <c:v>4.7036688617121351E-3</c:v>
                </c:pt>
                <c:pt idx="1">
                  <c:v>5.0260610573343259E-2</c:v>
                </c:pt>
                <c:pt idx="2">
                  <c:v>2.7303754266211604E-3</c:v>
                </c:pt>
                <c:pt idx="3">
                  <c:v>1.1591962905718702E-2</c:v>
                </c:pt>
                <c:pt idx="4">
                  <c:v>2.6997840172786176E-3</c:v>
                </c:pt>
                <c:pt idx="5">
                  <c:v>0</c:v>
                </c:pt>
                <c:pt idx="6">
                  <c:v>7.0505287896592246E-3</c:v>
                </c:pt>
                <c:pt idx="7">
                  <c:v>0</c:v>
                </c:pt>
                <c:pt idx="8">
                  <c:v>9.6632503660322111E-2</c:v>
                </c:pt>
                <c:pt idx="9">
                  <c:v>4.0744466800804832E-2</c:v>
                </c:pt>
                <c:pt idx="10">
                  <c:v>0</c:v>
                </c:pt>
                <c:pt idx="11">
                  <c:v>5.5381866904868245E-2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BAD-4EEC-8C06-13DF1A89BD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818804912"/>
        <c:axId val="818805472"/>
      </c:barChart>
      <c:catAx>
        <c:axId val="8188049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818805472"/>
        <c:crosses val="autoZero"/>
        <c:auto val="1"/>
        <c:lblAlgn val="ctr"/>
        <c:lblOffset val="100"/>
        <c:noMultiLvlLbl val="0"/>
      </c:catAx>
      <c:valAx>
        <c:axId val="81880547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18804912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softEdge"/>
      </c:spPr>
    </c:plotArea>
    <c:legend>
      <c:legendPos val="t"/>
      <c:layout>
        <c:manualLayout>
          <c:xMode val="edge"/>
          <c:yMode val="edge"/>
          <c:x val="0.22414331049073266"/>
          <c:y val="6.521986111111111E-2"/>
          <c:w val="0.72226923607597859"/>
          <c:h val="3.1896250000000001E-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2"/>
      </a:solidFill>
    </a:ln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n-lt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TOTAL BTS Share Competitor per Sales Cluster</a:t>
            </a:r>
          </a:p>
        </c:rich>
      </c:tx>
      <c:layout>
        <c:manualLayout>
          <c:xMode val="edge"/>
          <c:yMode val="edge"/>
          <c:x val="0.31990756172839507"/>
          <c:y val="7.20334955876643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195617283950612"/>
          <c:y val="5.7612747210881728E-2"/>
          <c:w val="0.71500015432098762"/>
          <c:h val="0.933908833647316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'Summary BTS per Sales Cluster'!$X$5</c:f>
              <c:strCache>
                <c:ptCount val="1"/>
                <c:pt idx="0">
                  <c:v>TSEL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Cluster'!$C$6:$C$48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Cluster'!$X$6:$X$48</c:f>
              <c:numCache>
                <c:formatCode>0.00%</c:formatCode>
                <c:ptCount val="43"/>
                <c:pt idx="0">
                  <c:v>0.4917662253793994</c:v>
                </c:pt>
                <c:pt idx="1">
                  <c:v>0.4027921406411582</c:v>
                </c:pt>
                <c:pt idx="2">
                  <c:v>0.51856287425149705</c:v>
                </c:pt>
                <c:pt idx="3">
                  <c:v>0.60263653483992463</c:v>
                </c:pt>
                <c:pt idx="4">
                  <c:v>0.45214521452145212</c:v>
                </c:pt>
                <c:pt idx="5">
                  <c:v>0.71537001897533203</c:v>
                </c:pt>
                <c:pt idx="6">
                  <c:v>0.68767908309455583</c:v>
                </c:pt>
                <c:pt idx="7">
                  <c:v>0.60841836734693877</c:v>
                </c:pt>
                <c:pt idx="8">
                  <c:v>0.48597701149425288</c:v>
                </c:pt>
                <c:pt idx="9">
                  <c:v>0.388676844783715</c:v>
                </c:pt>
                <c:pt idx="10">
                  <c:v>0.48958333333333331</c:v>
                </c:pt>
                <c:pt idx="11">
                  <c:v>0.5371734762223711</c:v>
                </c:pt>
                <c:pt idx="12">
                  <c:v>0.62979482604817127</c:v>
                </c:pt>
                <c:pt idx="13">
                  <c:v>0.62633652222847491</c:v>
                </c:pt>
                <c:pt idx="14">
                  <c:v>0.50200114351057745</c:v>
                </c:pt>
                <c:pt idx="15">
                  <c:v>0.66183574879227058</c:v>
                </c:pt>
                <c:pt idx="16">
                  <c:v>0.79297732260424292</c:v>
                </c:pt>
                <c:pt idx="17">
                  <c:v>0.66320705760249088</c:v>
                </c:pt>
                <c:pt idx="18">
                  <c:v>0.79324324324324325</c:v>
                </c:pt>
                <c:pt idx="19">
                  <c:v>0.74069319640564824</c:v>
                </c:pt>
                <c:pt idx="20">
                  <c:v>0.7931034482758621</c:v>
                </c:pt>
                <c:pt idx="21">
                  <c:v>0.47621878715814508</c:v>
                </c:pt>
                <c:pt idx="22">
                  <c:v>0.5627316040232927</c:v>
                </c:pt>
                <c:pt idx="23">
                  <c:v>0.51716738197424894</c:v>
                </c:pt>
                <c:pt idx="24">
                  <c:v>0.40005246589716686</c:v>
                </c:pt>
                <c:pt idx="25">
                  <c:v>0.53143491124260356</c:v>
                </c:pt>
                <c:pt idx="26">
                  <c:v>0.45685840707964603</c:v>
                </c:pt>
                <c:pt idx="27">
                  <c:v>0.98826597131681881</c:v>
                </c:pt>
                <c:pt idx="28">
                  <c:v>0.90738423028785986</c:v>
                </c:pt>
                <c:pt idx="29">
                  <c:v>0.77718704688255191</c:v>
                </c:pt>
                <c:pt idx="30">
                  <c:v>0.66489361702127658</c:v>
                </c:pt>
                <c:pt idx="31">
                  <c:v>0.65545306565382533</c:v>
                </c:pt>
                <c:pt idx="32">
                  <c:v>0.53893637226970559</c:v>
                </c:pt>
                <c:pt idx="33">
                  <c:v>0.949678800856531</c:v>
                </c:pt>
                <c:pt idx="34">
                  <c:v>0.9773242630385488</c:v>
                </c:pt>
                <c:pt idx="35">
                  <c:v>0.9688715953307393</c:v>
                </c:pt>
                <c:pt idx="36">
                  <c:v>0.949438202247191</c:v>
                </c:pt>
                <c:pt idx="37">
                  <c:v>0.96835443037974689</c:v>
                </c:pt>
                <c:pt idx="38">
                  <c:v>0.97058823529411764</c:v>
                </c:pt>
                <c:pt idx="39">
                  <c:v>0.96925858951175403</c:v>
                </c:pt>
                <c:pt idx="40">
                  <c:v>0.93161094224924013</c:v>
                </c:pt>
                <c:pt idx="41">
                  <c:v>0.96969696969696972</c:v>
                </c:pt>
                <c:pt idx="42">
                  <c:v>0.97880539499036612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C-457E-AC17-A21F73E5F954}"/>
            </c:ext>
          </c:extLst>
        </c:ser>
        <c:ser>
          <c:idx val="2"/>
          <c:order val="1"/>
          <c:tx>
            <c:strRef>
              <c:f>'Summary BTS per Sales Cluster'!$Y$5</c:f>
              <c:strCache>
                <c:ptCount val="1"/>
                <c:pt idx="0">
                  <c:v>XL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Sales Cluster'!$C$6:$C$48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Cluster'!$Y$6:$Y$48</c:f>
              <c:numCache>
                <c:formatCode>0.00%</c:formatCode>
                <c:ptCount val="43"/>
                <c:pt idx="0">
                  <c:v>0.17791411042944785</c:v>
                </c:pt>
                <c:pt idx="1">
                  <c:v>0.23112719751809721</c:v>
                </c:pt>
                <c:pt idx="2">
                  <c:v>0.26706586826347306</c:v>
                </c:pt>
                <c:pt idx="3">
                  <c:v>0.27306967984934089</c:v>
                </c:pt>
                <c:pt idx="4">
                  <c:v>0.27062706270627063</c:v>
                </c:pt>
                <c:pt idx="5">
                  <c:v>0.12903225806451613</c:v>
                </c:pt>
                <c:pt idx="6">
                  <c:v>0.13705826170009552</c:v>
                </c:pt>
                <c:pt idx="7">
                  <c:v>0.14158163265306123</c:v>
                </c:pt>
                <c:pt idx="8">
                  <c:v>0.1393103448275862</c:v>
                </c:pt>
                <c:pt idx="9">
                  <c:v>0.18002544529262088</c:v>
                </c:pt>
                <c:pt idx="10">
                  <c:v>0.16782407407407407</c:v>
                </c:pt>
                <c:pt idx="11">
                  <c:v>0.1058271935699933</c:v>
                </c:pt>
                <c:pt idx="12">
                  <c:v>0.17484388938447815</c:v>
                </c:pt>
                <c:pt idx="13">
                  <c:v>0.14743950478334272</c:v>
                </c:pt>
                <c:pt idx="14">
                  <c:v>0.17895940537449972</c:v>
                </c:pt>
                <c:pt idx="15">
                  <c:v>0.10144927536231885</c:v>
                </c:pt>
                <c:pt idx="16">
                  <c:v>0.13899049012435991</c:v>
                </c:pt>
                <c:pt idx="17">
                  <c:v>0.1209133367929424</c:v>
                </c:pt>
                <c:pt idx="18">
                  <c:v>0.1554054054054054</c:v>
                </c:pt>
                <c:pt idx="19">
                  <c:v>0.22849807445442877</c:v>
                </c:pt>
                <c:pt idx="20">
                  <c:v>0.12643678160919541</c:v>
                </c:pt>
                <c:pt idx="21">
                  <c:v>0.17954815695600476</c:v>
                </c:pt>
                <c:pt idx="22">
                  <c:v>0.15563790365272631</c:v>
                </c:pt>
                <c:pt idx="23">
                  <c:v>0.1405579399141631</c:v>
                </c:pt>
                <c:pt idx="24">
                  <c:v>0.12565582371458553</c:v>
                </c:pt>
                <c:pt idx="25">
                  <c:v>0.11908284023668639</c:v>
                </c:pt>
                <c:pt idx="26">
                  <c:v>0.13882743362831859</c:v>
                </c:pt>
                <c:pt idx="27">
                  <c:v>0</c:v>
                </c:pt>
                <c:pt idx="28">
                  <c:v>2.1276595744680851E-2</c:v>
                </c:pt>
                <c:pt idx="29">
                  <c:v>0.18559690671822135</c:v>
                </c:pt>
                <c:pt idx="30">
                  <c:v>0.16170212765957448</c:v>
                </c:pt>
                <c:pt idx="31">
                  <c:v>0.17905588714053175</c:v>
                </c:pt>
                <c:pt idx="32">
                  <c:v>0.18043684710351376</c:v>
                </c:pt>
                <c:pt idx="33">
                  <c:v>1.0706638115631691E-2</c:v>
                </c:pt>
                <c:pt idx="34">
                  <c:v>0</c:v>
                </c:pt>
                <c:pt idx="35">
                  <c:v>0</c:v>
                </c:pt>
                <c:pt idx="36">
                  <c:v>1.6853932584269662E-2</c:v>
                </c:pt>
                <c:pt idx="37">
                  <c:v>0</c:v>
                </c:pt>
                <c:pt idx="38">
                  <c:v>5.1150895140664966E-3</c:v>
                </c:pt>
                <c:pt idx="39">
                  <c:v>1.8083182640144665E-3</c:v>
                </c:pt>
                <c:pt idx="40">
                  <c:v>1.5197568389057751E-2</c:v>
                </c:pt>
                <c:pt idx="41">
                  <c:v>7.575757575757576E-3</c:v>
                </c:pt>
                <c:pt idx="42">
                  <c:v>5.7803468208092483E-3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4-4A89-BF87-B31FD0ACFAEE}"/>
            </c:ext>
          </c:extLst>
        </c:ser>
        <c:ser>
          <c:idx val="1"/>
          <c:order val="2"/>
          <c:tx>
            <c:strRef>
              <c:f>'Summary BTS per Sales Cluster'!$Z$5</c:f>
              <c:strCache>
                <c:ptCount val="1"/>
                <c:pt idx="0">
                  <c:v>INDOSAT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Sales Cluster'!$C$6:$C$48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Cluster'!$Z$6:$Z$48</c:f>
              <c:numCache>
                <c:formatCode>0.00%</c:formatCode>
                <c:ptCount val="43"/>
                <c:pt idx="0">
                  <c:v>0.18146593477558928</c:v>
                </c:pt>
                <c:pt idx="1">
                  <c:v>0.15511892450879008</c:v>
                </c:pt>
                <c:pt idx="2">
                  <c:v>0.10299401197604791</c:v>
                </c:pt>
                <c:pt idx="3">
                  <c:v>7.8154425612052728E-2</c:v>
                </c:pt>
                <c:pt idx="4">
                  <c:v>8.6221122112211224E-2</c:v>
                </c:pt>
                <c:pt idx="5">
                  <c:v>0.15559772296015181</c:v>
                </c:pt>
                <c:pt idx="6">
                  <c:v>0.17526265520534862</c:v>
                </c:pt>
                <c:pt idx="7">
                  <c:v>8.4821428571428575E-2</c:v>
                </c:pt>
                <c:pt idx="8">
                  <c:v>0.10528735632183908</c:v>
                </c:pt>
                <c:pt idx="9">
                  <c:v>0.16603053435114504</c:v>
                </c:pt>
                <c:pt idx="10">
                  <c:v>8.6226851851851846E-2</c:v>
                </c:pt>
                <c:pt idx="11">
                  <c:v>0.1781647689216343</c:v>
                </c:pt>
                <c:pt idx="12">
                  <c:v>8.2961641391614632E-2</c:v>
                </c:pt>
                <c:pt idx="13">
                  <c:v>0.11311198649409117</c:v>
                </c:pt>
                <c:pt idx="14">
                  <c:v>0.17495711835334476</c:v>
                </c:pt>
                <c:pt idx="15">
                  <c:v>1.2077294685990338E-2</c:v>
                </c:pt>
                <c:pt idx="16">
                  <c:v>6.8032187271397218E-2</c:v>
                </c:pt>
                <c:pt idx="17">
                  <c:v>6.0197197716658019E-2</c:v>
                </c:pt>
                <c:pt idx="18">
                  <c:v>5.1351351351351354E-2</c:v>
                </c:pt>
                <c:pt idx="19">
                  <c:v>3.0808729139922979E-2</c:v>
                </c:pt>
                <c:pt idx="20">
                  <c:v>8.0459770114942528E-2</c:v>
                </c:pt>
                <c:pt idx="21">
                  <c:v>6.4209274673008326E-2</c:v>
                </c:pt>
                <c:pt idx="22">
                  <c:v>8.9465325569084167E-2</c:v>
                </c:pt>
                <c:pt idx="23">
                  <c:v>8.3333333333333329E-2</c:v>
                </c:pt>
                <c:pt idx="24">
                  <c:v>0.18441762854144805</c:v>
                </c:pt>
                <c:pt idx="25">
                  <c:v>8.8757396449704137E-2</c:v>
                </c:pt>
                <c:pt idx="26">
                  <c:v>9.6792035398230086E-2</c:v>
                </c:pt>
                <c:pt idx="27">
                  <c:v>1.1734028683181226E-2</c:v>
                </c:pt>
                <c:pt idx="28">
                  <c:v>7.1339173967459327E-2</c:v>
                </c:pt>
                <c:pt idx="29">
                  <c:v>3.7216046399226682E-2</c:v>
                </c:pt>
                <c:pt idx="30">
                  <c:v>3.5106382978723406E-2</c:v>
                </c:pt>
                <c:pt idx="31">
                  <c:v>3.1470428648941944E-2</c:v>
                </c:pt>
                <c:pt idx="32">
                  <c:v>3.1813865147198479E-2</c:v>
                </c:pt>
                <c:pt idx="33">
                  <c:v>3.961456102783726E-2</c:v>
                </c:pt>
                <c:pt idx="34">
                  <c:v>2.2675736961451247E-2</c:v>
                </c:pt>
                <c:pt idx="35">
                  <c:v>3.1128404669260701E-2</c:v>
                </c:pt>
                <c:pt idx="36">
                  <c:v>3.3707865168539325E-2</c:v>
                </c:pt>
                <c:pt idx="37">
                  <c:v>3.1645569620253167E-2</c:v>
                </c:pt>
                <c:pt idx="38">
                  <c:v>2.4296675191815855E-2</c:v>
                </c:pt>
                <c:pt idx="39">
                  <c:v>2.8933092224231464E-2</c:v>
                </c:pt>
                <c:pt idx="40">
                  <c:v>5.3191489361702128E-2</c:v>
                </c:pt>
                <c:pt idx="41">
                  <c:v>2.2727272727272728E-2</c:v>
                </c:pt>
                <c:pt idx="42">
                  <c:v>1.5414258188824663E-2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B4-4A89-BF87-B31FD0ACFAEE}"/>
            </c:ext>
          </c:extLst>
        </c:ser>
        <c:ser>
          <c:idx val="3"/>
          <c:order val="3"/>
          <c:tx>
            <c:strRef>
              <c:f>'Summary BTS per Sales Cluster'!$AA$5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Sales Cluster'!$C$6:$C$48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Cluster'!$AA$6:$AA$48</c:f>
              <c:numCache>
                <c:formatCode>0.00%</c:formatCode>
                <c:ptCount val="43"/>
                <c:pt idx="0">
                  <c:v>0.14723926380368099</c:v>
                </c:pt>
                <c:pt idx="1">
                  <c:v>0.18200620475698034</c:v>
                </c:pt>
                <c:pt idx="2">
                  <c:v>0.10059880239520957</c:v>
                </c:pt>
                <c:pt idx="3">
                  <c:v>3.954802259887006E-2</c:v>
                </c:pt>
                <c:pt idx="4">
                  <c:v>0.16872937293729373</c:v>
                </c:pt>
                <c:pt idx="5">
                  <c:v>0</c:v>
                </c:pt>
                <c:pt idx="6">
                  <c:v>0</c:v>
                </c:pt>
                <c:pt idx="7">
                  <c:v>0.16262755102040816</c:v>
                </c:pt>
                <c:pt idx="8">
                  <c:v>0.26160919540229888</c:v>
                </c:pt>
                <c:pt idx="9">
                  <c:v>0.26017811704834604</c:v>
                </c:pt>
                <c:pt idx="10">
                  <c:v>0.25347222222222221</c:v>
                </c:pt>
                <c:pt idx="11">
                  <c:v>0.17883456128600134</c:v>
                </c:pt>
                <c:pt idx="12">
                  <c:v>0.11239964317573595</c:v>
                </c:pt>
                <c:pt idx="13">
                  <c:v>0.11311198649409117</c:v>
                </c:pt>
                <c:pt idx="14">
                  <c:v>0.14236706689536879</c:v>
                </c:pt>
                <c:pt idx="15">
                  <c:v>0.21980676328502416</c:v>
                </c:pt>
                <c:pt idx="16">
                  <c:v>0</c:v>
                </c:pt>
                <c:pt idx="17">
                  <c:v>0.15256875973015049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0.19500594530321047</c:v>
                </c:pt>
                <c:pt idx="22">
                  <c:v>0.15934356802541028</c:v>
                </c:pt>
                <c:pt idx="23">
                  <c:v>0.20457796852646637</c:v>
                </c:pt>
                <c:pt idx="24">
                  <c:v>0.26232948583420779</c:v>
                </c:pt>
                <c:pt idx="25">
                  <c:v>0.24186390532544377</c:v>
                </c:pt>
                <c:pt idx="26">
                  <c:v>0.29092920353982299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0.13829787234042554</c:v>
                </c:pt>
                <c:pt idx="31">
                  <c:v>0.12099837221920781</c:v>
                </c:pt>
                <c:pt idx="32">
                  <c:v>0.20132953466286799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4-4A89-BF87-B31FD0ACFAEE}"/>
            </c:ext>
          </c:extLst>
        </c:ser>
        <c:ser>
          <c:idx val="4"/>
          <c:order val="4"/>
          <c:tx>
            <c:strRef>
              <c:f>'Summary BTS per Sales Cluster'!$AB$5</c:f>
              <c:strCache>
                <c:ptCount val="1"/>
                <c:pt idx="0">
                  <c:v>SMARTFREN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Sales Cluster'!$C$6:$C$48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Cluster'!$AB$6:$AB$48</c:f>
              <c:numCache>
                <c:formatCode>0.00%</c:formatCode>
                <c:ptCount val="43"/>
                <c:pt idx="0">
                  <c:v>1.6144656118824668E-3</c:v>
                </c:pt>
                <c:pt idx="1">
                  <c:v>2.8955532574974147E-2</c:v>
                </c:pt>
                <c:pt idx="2">
                  <c:v>1.0778443113772455E-2</c:v>
                </c:pt>
                <c:pt idx="3">
                  <c:v>6.5913370998116763E-3</c:v>
                </c:pt>
                <c:pt idx="4">
                  <c:v>2.2277227722772276E-2</c:v>
                </c:pt>
                <c:pt idx="5">
                  <c:v>0</c:v>
                </c:pt>
                <c:pt idx="6">
                  <c:v>0</c:v>
                </c:pt>
                <c:pt idx="7">
                  <c:v>2.5510204081632651E-3</c:v>
                </c:pt>
                <c:pt idx="8">
                  <c:v>7.8160919540229881E-3</c:v>
                </c:pt>
                <c:pt idx="9">
                  <c:v>5.0890585241730284E-3</c:v>
                </c:pt>
                <c:pt idx="10">
                  <c:v>2.8935185185185184E-3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1.7152658662092624E-3</c:v>
                </c:pt>
                <c:pt idx="15">
                  <c:v>4.830917874396135E-3</c:v>
                </c:pt>
                <c:pt idx="16">
                  <c:v>0</c:v>
                </c:pt>
                <c:pt idx="17">
                  <c:v>3.1136481577581734E-3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8.5017835909631398E-2</c:v>
                </c:pt>
                <c:pt idx="22">
                  <c:v>3.2821598729486499E-2</c:v>
                </c:pt>
                <c:pt idx="23">
                  <c:v>5.4363376251788269E-2</c:v>
                </c:pt>
                <c:pt idx="24">
                  <c:v>2.7544596012591814E-2</c:v>
                </c:pt>
                <c:pt idx="25">
                  <c:v>1.8860946745562129E-2</c:v>
                </c:pt>
                <c:pt idx="26">
                  <c:v>1.6592920353982302E-2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1.3022246337493217E-2</c:v>
                </c:pt>
                <c:pt idx="32">
                  <c:v>4.7483380816714153E-2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B4-4A89-BF87-B31FD0ACFA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818811632"/>
        <c:axId val="818812192"/>
      </c:barChart>
      <c:catAx>
        <c:axId val="818811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818812192"/>
        <c:crosses val="autoZero"/>
        <c:auto val="1"/>
        <c:lblAlgn val="ctr"/>
        <c:lblOffset val="100"/>
        <c:noMultiLvlLbl val="0"/>
      </c:catAx>
      <c:valAx>
        <c:axId val="818812192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18811632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softEdge"/>
      </c:spPr>
    </c:plotArea>
    <c:legend>
      <c:legendPos val="t"/>
      <c:layout>
        <c:manualLayout>
          <c:xMode val="edge"/>
          <c:yMode val="edge"/>
          <c:x val="0.23605725308641975"/>
          <c:y val="3.4467303026340643E-2"/>
          <c:w val="0.76394274691358044"/>
          <c:h val="3.1896250000000001E-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2"/>
      </a:solidFill>
    </a:ln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n-lt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4G BTS Share Competitor per Sales Cluster</a:t>
            </a:r>
          </a:p>
        </c:rich>
      </c:tx>
      <c:layout>
        <c:manualLayout>
          <c:xMode val="edge"/>
          <c:yMode val="edge"/>
          <c:x val="0.31990756172839507"/>
          <c:y val="7.203349558766437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195617283950612"/>
          <c:y val="5.7612747210881728E-2"/>
          <c:w val="0.71500015432098762"/>
          <c:h val="0.9339088336473160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'Summary BTS per Sales Cluster'!$AC$5</c:f>
              <c:strCache>
                <c:ptCount val="1"/>
                <c:pt idx="0">
                  <c:v>TSEL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'Summary BTS per Sales Cluster'!$C$6:$C$48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Cluster'!$AC$6:$AC$48</c:f>
              <c:numCache>
                <c:formatCode>0.00%</c:formatCode>
                <c:ptCount val="43"/>
                <c:pt idx="0">
                  <c:v>0.50737463126843663</c:v>
                </c:pt>
                <c:pt idx="1">
                  <c:v>0.36746143057503505</c:v>
                </c:pt>
                <c:pt idx="2">
                  <c:v>0.52830188679245282</c:v>
                </c:pt>
                <c:pt idx="3">
                  <c:v>0.6271186440677966</c:v>
                </c:pt>
                <c:pt idx="4">
                  <c:v>0.4227373068432671</c:v>
                </c:pt>
                <c:pt idx="5">
                  <c:v>0.90410958904109584</c:v>
                </c:pt>
                <c:pt idx="6">
                  <c:v>0.79900332225913617</c:v>
                </c:pt>
                <c:pt idx="7">
                  <c:v>0.62403100775193798</c:v>
                </c:pt>
                <c:pt idx="8">
                  <c:v>0.42714819427148193</c:v>
                </c:pt>
                <c:pt idx="9">
                  <c:v>0.41212121212121211</c:v>
                </c:pt>
                <c:pt idx="10">
                  <c:v>0.51654411764705888</c:v>
                </c:pt>
                <c:pt idx="11">
                  <c:v>0.61640798226164084</c:v>
                </c:pt>
                <c:pt idx="12">
                  <c:v>0.62094763092269323</c:v>
                </c:pt>
                <c:pt idx="13">
                  <c:v>0.68805704099821752</c:v>
                </c:pt>
                <c:pt idx="14">
                  <c:v>0.52952029520295207</c:v>
                </c:pt>
                <c:pt idx="15">
                  <c:v>0.54335260115606931</c:v>
                </c:pt>
                <c:pt idx="16">
                  <c:v>0.8669724770642202</c:v>
                </c:pt>
                <c:pt idx="17">
                  <c:v>0.57307692307692304</c:v>
                </c:pt>
                <c:pt idx="18">
                  <c:v>0.88429752066115708</c:v>
                </c:pt>
                <c:pt idx="19">
                  <c:v>0.79807692307692313</c:v>
                </c:pt>
                <c:pt idx="20">
                  <c:v>0.92682926829268297</c:v>
                </c:pt>
                <c:pt idx="21">
                  <c:v>0.40969162995594716</c:v>
                </c:pt>
                <c:pt idx="22">
                  <c:v>0.56927710843373491</c:v>
                </c:pt>
                <c:pt idx="23">
                  <c:v>0.43301642178046673</c:v>
                </c:pt>
                <c:pt idx="24">
                  <c:v>0.38216098622189992</c:v>
                </c:pt>
                <c:pt idx="25">
                  <c:v>0.53245324532453242</c:v>
                </c:pt>
                <c:pt idx="26">
                  <c:v>0.41791044776119401</c:v>
                </c:pt>
                <c:pt idx="27">
                  <c:v>0.98161764705882348</c:v>
                </c:pt>
                <c:pt idx="28">
                  <c:v>0.96071428571428574</c:v>
                </c:pt>
                <c:pt idx="29">
                  <c:v>0.86085626911314983</c:v>
                </c:pt>
                <c:pt idx="30">
                  <c:v>0.67062314540059342</c:v>
                </c:pt>
                <c:pt idx="31">
                  <c:v>0.5629139072847682</c:v>
                </c:pt>
                <c:pt idx="32">
                  <c:v>0.4754491017964072</c:v>
                </c:pt>
                <c:pt idx="33">
                  <c:v>0.97115384615384615</c:v>
                </c:pt>
                <c:pt idx="34">
                  <c:v>1</c:v>
                </c:pt>
                <c:pt idx="35">
                  <c:v>1</c:v>
                </c:pt>
                <c:pt idx="36">
                  <c:v>0.96575342465753422</c:v>
                </c:pt>
                <c:pt idx="37">
                  <c:v>1</c:v>
                </c:pt>
                <c:pt idx="38">
                  <c:v>0.99221789883268485</c:v>
                </c:pt>
                <c:pt idx="39">
                  <c:v>1</c:v>
                </c:pt>
                <c:pt idx="40">
                  <c:v>0.97663551401869164</c:v>
                </c:pt>
                <c:pt idx="41">
                  <c:v>1</c:v>
                </c:pt>
                <c:pt idx="4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6C-457E-AC17-A21F73E5F954}"/>
            </c:ext>
          </c:extLst>
        </c:ser>
        <c:ser>
          <c:idx val="2"/>
          <c:order val="1"/>
          <c:tx>
            <c:strRef>
              <c:f>'Summary BTS per Sales Cluster'!$AD$5</c:f>
              <c:strCache>
                <c:ptCount val="1"/>
                <c:pt idx="0">
                  <c:v>XL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Sales Cluster'!$C$6:$C$48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Cluster'!$AD$6:$AD$48</c:f>
              <c:numCache>
                <c:formatCode>0.00%</c:formatCode>
                <c:ptCount val="43"/>
                <c:pt idx="0">
                  <c:v>0.24188790560471976</c:v>
                </c:pt>
                <c:pt idx="1">
                  <c:v>0.25806451612903225</c:v>
                </c:pt>
                <c:pt idx="2">
                  <c:v>0.29502572898799312</c:v>
                </c:pt>
                <c:pt idx="3">
                  <c:v>0.2824858757062147</c:v>
                </c:pt>
                <c:pt idx="4">
                  <c:v>0.32450331125827814</c:v>
                </c:pt>
                <c:pt idx="5">
                  <c:v>5.4794520547945202E-2</c:v>
                </c:pt>
                <c:pt idx="6">
                  <c:v>0.12292358803986711</c:v>
                </c:pt>
                <c:pt idx="7">
                  <c:v>0.20930232558139536</c:v>
                </c:pt>
                <c:pt idx="8">
                  <c:v>0.21295143212951431</c:v>
                </c:pt>
                <c:pt idx="9">
                  <c:v>0.21010101010101009</c:v>
                </c:pt>
                <c:pt idx="10">
                  <c:v>0.21139705882352941</c:v>
                </c:pt>
                <c:pt idx="11">
                  <c:v>0.14412416851441243</c:v>
                </c:pt>
                <c:pt idx="12">
                  <c:v>0.23940149625935161</c:v>
                </c:pt>
                <c:pt idx="13">
                  <c:v>0.16042780748663102</c:v>
                </c:pt>
                <c:pt idx="14">
                  <c:v>0.22878228782287824</c:v>
                </c:pt>
                <c:pt idx="15">
                  <c:v>0.24277456647398843</c:v>
                </c:pt>
                <c:pt idx="16">
                  <c:v>0.12385321100917432</c:v>
                </c:pt>
                <c:pt idx="17">
                  <c:v>9.7435897435897437E-2</c:v>
                </c:pt>
                <c:pt idx="18">
                  <c:v>0.11570247933884298</c:v>
                </c:pt>
                <c:pt idx="19">
                  <c:v>0.20192307692307693</c:v>
                </c:pt>
                <c:pt idx="20">
                  <c:v>7.3170731707317069E-2</c:v>
                </c:pt>
                <c:pt idx="21">
                  <c:v>0.1776798825256975</c:v>
                </c:pt>
                <c:pt idx="22">
                  <c:v>0.1144578313253012</c:v>
                </c:pt>
                <c:pt idx="23">
                  <c:v>0.13915298184961106</c:v>
                </c:pt>
                <c:pt idx="24">
                  <c:v>0.11747643219724438</c:v>
                </c:pt>
                <c:pt idx="25">
                  <c:v>6.2706270627062702E-2</c:v>
                </c:pt>
                <c:pt idx="26">
                  <c:v>0.15522388059701492</c:v>
                </c:pt>
                <c:pt idx="27">
                  <c:v>0</c:v>
                </c:pt>
                <c:pt idx="28">
                  <c:v>3.5714285714285713E-3</c:v>
                </c:pt>
                <c:pt idx="29">
                  <c:v>0.13914373088685014</c:v>
                </c:pt>
                <c:pt idx="30">
                  <c:v>0.17507418397626112</c:v>
                </c:pt>
                <c:pt idx="31">
                  <c:v>0.19205298013245034</c:v>
                </c:pt>
                <c:pt idx="32">
                  <c:v>0.17005988023952096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B-42D2-8D9A-D176B94A096D}"/>
            </c:ext>
          </c:extLst>
        </c:ser>
        <c:ser>
          <c:idx val="1"/>
          <c:order val="2"/>
          <c:tx>
            <c:strRef>
              <c:f>'Summary BTS per Sales Cluster'!$AE$5</c:f>
              <c:strCache>
                <c:ptCount val="1"/>
                <c:pt idx="0">
                  <c:v>INDOSAT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Sales Cluster'!$C$6:$C$48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Cluster'!$AE$6:$AE$48</c:f>
              <c:numCache>
                <c:formatCode>0.00%</c:formatCode>
                <c:ptCount val="43"/>
                <c:pt idx="0">
                  <c:v>0.11406096361848574</c:v>
                </c:pt>
                <c:pt idx="1">
                  <c:v>0.13744740532959326</c:v>
                </c:pt>
                <c:pt idx="2">
                  <c:v>7.2041166380789029E-2</c:v>
                </c:pt>
                <c:pt idx="3">
                  <c:v>5.6497175141242938E-2</c:v>
                </c:pt>
                <c:pt idx="4">
                  <c:v>6.0706401766004413E-2</c:v>
                </c:pt>
                <c:pt idx="5">
                  <c:v>4.1095890410958902E-2</c:v>
                </c:pt>
                <c:pt idx="6">
                  <c:v>7.8073089700996676E-2</c:v>
                </c:pt>
                <c:pt idx="7">
                  <c:v>1.937984496124031E-2</c:v>
                </c:pt>
                <c:pt idx="8">
                  <c:v>2.3661270236612703E-2</c:v>
                </c:pt>
                <c:pt idx="9">
                  <c:v>0.10101010101010101</c:v>
                </c:pt>
                <c:pt idx="10">
                  <c:v>1.1029411764705883E-2</c:v>
                </c:pt>
                <c:pt idx="11">
                  <c:v>3.1042128603104215E-2</c:v>
                </c:pt>
                <c:pt idx="12">
                  <c:v>1.9950124688279301E-2</c:v>
                </c:pt>
                <c:pt idx="13">
                  <c:v>8.9126559714795012E-3</c:v>
                </c:pt>
                <c:pt idx="14">
                  <c:v>8.4870848708487087E-2</c:v>
                </c:pt>
                <c:pt idx="15">
                  <c:v>2.8901734104046242E-2</c:v>
                </c:pt>
                <c:pt idx="16">
                  <c:v>9.1743119266055051E-3</c:v>
                </c:pt>
                <c:pt idx="17">
                  <c:v>2.3076923076923078E-2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2.936857562408223E-3</c:v>
                </c:pt>
                <c:pt idx="22">
                  <c:v>0</c:v>
                </c:pt>
                <c:pt idx="23">
                  <c:v>1.7286084701815039E-3</c:v>
                </c:pt>
                <c:pt idx="24">
                  <c:v>6.7440174039158807E-2</c:v>
                </c:pt>
                <c:pt idx="25">
                  <c:v>3.8503850385038507E-2</c:v>
                </c:pt>
                <c:pt idx="26">
                  <c:v>1.3432835820895522E-2</c:v>
                </c:pt>
                <c:pt idx="27">
                  <c:v>1.8382352941176471E-2</c:v>
                </c:pt>
                <c:pt idx="28">
                  <c:v>3.5714285714285712E-2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2.8846153846153848E-2</c:v>
                </c:pt>
                <c:pt idx="34">
                  <c:v>0</c:v>
                </c:pt>
                <c:pt idx="35">
                  <c:v>0</c:v>
                </c:pt>
                <c:pt idx="36">
                  <c:v>3.4246575342465752E-2</c:v>
                </c:pt>
                <c:pt idx="37">
                  <c:v>0</c:v>
                </c:pt>
                <c:pt idx="38">
                  <c:v>7.7821011673151752E-3</c:v>
                </c:pt>
                <c:pt idx="39">
                  <c:v>0</c:v>
                </c:pt>
                <c:pt idx="40">
                  <c:v>2.336448598130841E-2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B-42D2-8D9A-D176B94A096D}"/>
            </c:ext>
          </c:extLst>
        </c:ser>
        <c:ser>
          <c:idx val="3"/>
          <c:order val="3"/>
          <c:tx>
            <c:strRef>
              <c:f>'Summary BTS per Sales Cluster'!$AF$5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Sales Cluster'!$C$6:$C$48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Cluster'!$AF$6:$AF$48</c:f>
              <c:numCache>
                <c:formatCode>0.00%</c:formatCode>
                <c:ptCount val="43"/>
                <c:pt idx="0">
                  <c:v>0.13176007866273354</c:v>
                </c:pt>
                <c:pt idx="1">
                  <c:v>0.15848527349228611</c:v>
                </c:pt>
                <c:pt idx="2">
                  <c:v>7.375643224699828E-2</c:v>
                </c:pt>
                <c:pt idx="3">
                  <c:v>1.4124293785310734E-2</c:v>
                </c:pt>
                <c:pt idx="4">
                  <c:v>0.13245033112582782</c:v>
                </c:pt>
                <c:pt idx="5">
                  <c:v>0</c:v>
                </c:pt>
                <c:pt idx="6">
                  <c:v>0</c:v>
                </c:pt>
                <c:pt idx="7">
                  <c:v>0.13953488372093023</c:v>
                </c:pt>
                <c:pt idx="8">
                  <c:v>0.31506849315068491</c:v>
                </c:pt>
                <c:pt idx="9">
                  <c:v>0.26060606060606062</c:v>
                </c:pt>
                <c:pt idx="10">
                  <c:v>0.25183823529411764</c:v>
                </c:pt>
                <c:pt idx="11">
                  <c:v>0.20842572062084258</c:v>
                </c:pt>
                <c:pt idx="12">
                  <c:v>0.11970074812967581</c:v>
                </c:pt>
                <c:pt idx="13">
                  <c:v>0.14260249554367202</c:v>
                </c:pt>
                <c:pt idx="14">
                  <c:v>0.15129151291512916</c:v>
                </c:pt>
                <c:pt idx="15">
                  <c:v>0.17341040462427745</c:v>
                </c:pt>
                <c:pt idx="16">
                  <c:v>0</c:v>
                </c:pt>
                <c:pt idx="17">
                  <c:v>0.29871794871794871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0.19970631424375918</c:v>
                </c:pt>
                <c:pt idx="22">
                  <c:v>0.22289156626506024</c:v>
                </c:pt>
                <c:pt idx="23">
                  <c:v>0.29472774416594644</c:v>
                </c:pt>
                <c:pt idx="24">
                  <c:v>0.35678027556200143</c:v>
                </c:pt>
                <c:pt idx="25">
                  <c:v>0.31023102310231021</c:v>
                </c:pt>
                <c:pt idx="26">
                  <c:v>0.36865671641791042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0.1543026706231454</c:v>
                </c:pt>
                <c:pt idx="31">
                  <c:v>0.21324503311258278</c:v>
                </c:pt>
                <c:pt idx="32">
                  <c:v>0.2347305389221557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B-42D2-8D9A-D176B94A096D}"/>
            </c:ext>
          </c:extLst>
        </c:ser>
        <c:ser>
          <c:idx val="4"/>
          <c:order val="4"/>
          <c:tx>
            <c:strRef>
              <c:f>'Summary BTS per Sales Cluster'!$AG$5</c:f>
              <c:strCache>
                <c:ptCount val="1"/>
                <c:pt idx="0">
                  <c:v>SMARTFREN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'Summary BTS per Sales Cluster'!$C$6:$C$48</c:f>
              <c:strCache>
                <c:ptCount val="43"/>
                <c:pt idx="0">
                  <c:v>BALIKPAPAN</c:v>
                </c:pt>
                <c:pt idx="1">
                  <c:v>BANJARMASIN</c:v>
                </c:pt>
                <c:pt idx="2">
                  <c:v>BANUA ENAM</c:v>
                </c:pt>
                <c:pt idx="3">
                  <c:v>KOTABARU</c:v>
                </c:pt>
                <c:pt idx="4">
                  <c:v>MARTAPURA</c:v>
                </c:pt>
                <c:pt idx="5">
                  <c:v>BARITO RAYA</c:v>
                </c:pt>
                <c:pt idx="6">
                  <c:v>KOTAWARINGIN RAYA</c:v>
                </c:pt>
                <c:pt idx="7">
                  <c:v>PALANGKARAYA</c:v>
                </c:pt>
                <c:pt idx="8">
                  <c:v>KETAPANG KUBU RAYA</c:v>
                </c:pt>
                <c:pt idx="9">
                  <c:v>PONTIANAK</c:v>
                </c:pt>
                <c:pt idx="10">
                  <c:v>SAMBAS</c:v>
                </c:pt>
                <c:pt idx="11">
                  <c:v>SINTANG</c:v>
                </c:pt>
                <c:pt idx="12">
                  <c:v>BONTANG</c:v>
                </c:pt>
                <c:pt idx="13">
                  <c:v>KUTAI</c:v>
                </c:pt>
                <c:pt idx="14">
                  <c:v>SAMARINDA</c:v>
                </c:pt>
                <c:pt idx="15">
                  <c:v>SAMARINDA OUTER</c:v>
                </c:pt>
                <c:pt idx="16">
                  <c:v>KALTARA</c:v>
                </c:pt>
                <c:pt idx="17">
                  <c:v>GORONTALO</c:v>
                </c:pt>
                <c:pt idx="18">
                  <c:v>BAU BAU</c:v>
                </c:pt>
                <c:pt idx="19">
                  <c:v>KENDARI</c:v>
                </c:pt>
                <c:pt idx="20">
                  <c:v>KOLAKA UTARA</c:v>
                </c:pt>
                <c:pt idx="21">
                  <c:v>BARRU MAROS</c:v>
                </c:pt>
                <c:pt idx="22">
                  <c:v>BONE BULUKUMBA</c:v>
                </c:pt>
                <c:pt idx="23">
                  <c:v>GOWA</c:v>
                </c:pt>
                <c:pt idx="24">
                  <c:v>MAKASSAR INNER</c:v>
                </c:pt>
                <c:pt idx="25">
                  <c:v>BITUNG MINAHASA TALAUD</c:v>
                </c:pt>
                <c:pt idx="26">
                  <c:v>MANADO</c:v>
                </c:pt>
                <c:pt idx="27">
                  <c:v>TERNATE</c:v>
                </c:pt>
                <c:pt idx="28">
                  <c:v>BANGGAI</c:v>
                </c:pt>
                <c:pt idx="29">
                  <c:v>PALU</c:v>
                </c:pt>
                <c:pt idx="30">
                  <c:v>MAMUJU</c:v>
                </c:pt>
                <c:pt idx="31">
                  <c:v>PALOPO SOROWAKO</c:v>
                </c:pt>
                <c:pt idx="32">
                  <c:v>PARE-PARE</c:v>
                </c:pt>
                <c:pt idx="33">
                  <c:v>AMBON</c:v>
                </c:pt>
                <c:pt idx="34">
                  <c:v>MASOHI</c:v>
                </c:pt>
                <c:pt idx="35">
                  <c:v>TUAL ARU</c:v>
                </c:pt>
                <c:pt idx="36">
                  <c:v>JAYAPURA</c:v>
                </c:pt>
                <c:pt idx="37">
                  <c:v>NABIRE</c:v>
                </c:pt>
                <c:pt idx="38">
                  <c:v>SENTANI</c:v>
                </c:pt>
                <c:pt idx="39">
                  <c:v>MANOKWARI</c:v>
                </c:pt>
                <c:pt idx="40">
                  <c:v>SORONG</c:v>
                </c:pt>
                <c:pt idx="41">
                  <c:v>MERAUKE</c:v>
                </c:pt>
                <c:pt idx="42">
                  <c:v>TIMIKA</c:v>
                </c:pt>
              </c:strCache>
            </c:strRef>
          </c:cat>
          <c:val>
            <c:numRef>
              <c:f>'Summary BTS per Sales Cluster'!$AG$6:$AG$48</c:f>
              <c:numCache>
                <c:formatCode>0.00%</c:formatCode>
                <c:ptCount val="43"/>
                <c:pt idx="0">
                  <c:v>4.9164208456243851E-3</c:v>
                </c:pt>
                <c:pt idx="1">
                  <c:v>7.8541374474053294E-2</c:v>
                </c:pt>
                <c:pt idx="2">
                  <c:v>3.0874785591766724E-2</c:v>
                </c:pt>
                <c:pt idx="3">
                  <c:v>1.977401129943503E-2</c:v>
                </c:pt>
                <c:pt idx="4">
                  <c:v>5.9602649006622516E-2</c:v>
                </c:pt>
                <c:pt idx="5">
                  <c:v>0</c:v>
                </c:pt>
                <c:pt idx="6">
                  <c:v>0</c:v>
                </c:pt>
                <c:pt idx="7">
                  <c:v>7.7519379844961239E-3</c:v>
                </c:pt>
                <c:pt idx="8">
                  <c:v>2.1170610211706103E-2</c:v>
                </c:pt>
                <c:pt idx="9">
                  <c:v>1.6161616161616162E-2</c:v>
                </c:pt>
                <c:pt idx="10">
                  <c:v>9.1911764705882356E-3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5.5350553505535052E-3</c:v>
                </c:pt>
                <c:pt idx="15">
                  <c:v>1.1560693641618497E-2</c:v>
                </c:pt>
                <c:pt idx="16">
                  <c:v>0</c:v>
                </c:pt>
                <c:pt idx="17">
                  <c:v>7.6923076923076927E-3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0.20998531571218795</c:v>
                </c:pt>
                <c:pt idx="22">
                  <c:v>9.337349397590361E-2</c:v>
                </c:pt>
                <c:pt idx="23">
                  <c:v>0.1313742437337943</c:v>
                </c:pt>
                <c:pt idx="24">
                  <c:v>7.6142131979695438E-2</c:v>
                </c:pt>
                <c:pt idx="25">
                  <c:v>5.6105610561056105E-2</c:v>
                </c:pt>
                <c:pt idx="26">
                  <c:v>4.4776119402985072E-2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3.1788079470198675E-2</c:v>
                </c:pt>
                <c:pt idx="32">
                  <c:v>0.11976047904191617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4B-42D2-8D9A-D176B94A09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overlap val="100"/>
        <c:axId val="816573968"/>
        <c:axId val="816574528"/>
      </c:barChart>
      <c:catAx>
        <c:axId val="8165739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816574528"/>
        <c:crosses val="autoZero"/>
        <c:auto val="1"/>
        <c:lblAlgn val="ctr"/>
        <c:lblOffset val="100"/>
        <c:noMultiLvlLbl val="0"/>
      </c:catAx>
      <c:valAx>
        <c:axId val="816574528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extTo"/>
        <c:crossAx val="816573968"/>
        <c:crosses val="autoZero"/>
        <c:crossBetween val="between"/>
      </c:valAx>
      <c:spPr>
        <a:noFill/>
        <a:ln>
          <a:noFill/>
        </a:ln>
        <a:scene3d>
          <a:camera prst="orthographicFront"/>
          <a:lightRig rig="threePt" dir="t"/>
        </a:scene3d>
        <a:sp3d prstMaterial="softEdge"/>
      </c:spPr>
    </c:plotArea>
    <c:legend>
      <c:legendPos val="t"/>
      <c:layout>
        <c:manualLayout>
          <c:xMode val="edge"/>
          <c:yMode val="edge"/>
          <c:x val="0.23605725308641975"/>
          <c:y val="3.4467303026340643E-2"/>
          <c:w val="0.76394274691358044"/>
          <c:h val="3.1896250000000001E-2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bg2"/>
      </a:solidFill>
    </a:ln>
    <a:scene3d>
      <a:camera prst="orthographicFront"/>
      <a:lightRig rig="threePt" dir="t"/>
    </a:scene3d>
    <a:sp3d>
      <a:bevelT/>
    </a:sp3d>
  </c:spPr>
  <c:txPr>
    <a:bodyPr/>
    <a:lstStyle/>
    <a:p>
      <a:pPr>
        <a:defRPr>
          <a:latin typeface="+mn-lt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0</xdr:row>
      <xdr:rowOff>0</xdr:rowOff>
    </xdr:from>
    <xdr:to>
      <xdr:col>41</xdr:col>
      <xdr:colOff>558950</xdr:colOff>
      <xdr:row>39</xdr:row>
      <xdr:rowOff>121020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8</xdr:col>
      <xdr:colOff>395664</xdr:colOff>
      <xdr:row>85</xdr:row>
      <xdr:rowOff>110135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46</xdr:row>
      <xdr:rowOff>0</xdr:rowOff>
    </xdr:from>
    <xdr:to>
      <xdr:col>20</xdr:col>
      <xdr:colOff>63969</xdr:colOff>
      <xdr:row>85</xdr:row>
      <xdr:rowOff>110135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637308</xdr:colOff>
      <xdr:row>46</xdr:row>
      <xdr:rowOff>0</xdr:rowOff>
    </xdr:from>
    <xdr:to>
      <xdr:col>31</xdr:col>
      <xdr:colOff>51381</xdr:colOff>
      <xdr:row>85</xdr:row>
      <xdr:rowOff>110135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0</xdr:colOff>
      <xdr:row>12</xdr:row>
      <xdr:rowOff>0</xdr:rowOff>
    </xdr:from>
    <xdr:to>
      <xdr:col>53</xdr:col>
      <xdr:colOff>132450</xdr:colOff>
      <xdr:row>31</xdr:row>
      <xdr:rowOff>177927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43</xdr:col>
      <xdr:colOff>0</xdr:colOff>
      <xdr:row>36</xdr:row>
      <xdr:rowOff>0</xdr:rowOff>
    </xdr:from>
    <xdr:to>
      <xdr:col>52</xdr:col>
      <xdr:colOff>598310</xdr:colOff>
      <xdr:row>57</xdr:row>
      <xdr:rowOff>177709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33</xdr:col>
      <xdr:colOff>0</xdr:colOff>
      <xdr:row>43</xdr:row>
      <xdr:rowOff>0</xdr:rowOff>
    </xdr:from>
    <xdr:to>
      <xdr:col>41</xdr:col>
      <xdr:colOff>558950</xdr:colOff>
      <xdr:row>85</xdr:row>
      <xdr:rowOff>107166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3</xdr:row>
      <xdr:rowOff>0</xdr:rowOff>
    </xdr:from>
    <xdr:to>
      <xdr:col>44</xdr:col>
      <xdr:colOff>384000</xdr:colOff>
      <xdr:row>68</xdr:row>
      <xdr:rowOff>92809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46</xdr:col>
      <xdr:colOff>0</xdr:colOff>
      <xdr:row>3</xdr:row>
      <xdr:rowOff>0</xdr:rowOff>
    </xdr:from>
    <xdr:to>
      <xdr:col>56</xdr:col>
      <xdr:colOff>384000</xdr:colOff>
      <xdr:row>68</xdr:row>
      <xdr:rowOff>92809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99</xdr:row>
      <xdr:rowOff>0</xdr:rowOff>
    </xdr:from>
    <xdr:to>
      <xdr:col>17</xdr:col>
      <xdr:colOff>785564</xdr:colOff>
      <xdr:row>166</xdr:row>
      <xdr:rowOff>107318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99</xdr:row>
      <xdr:rowOff>0</xdr:rowOff>
    </xdr:from>
    <xdr:to>
      <xdr:col>29</xdr:col>
      <xdr:colOff>231382</xdr:colOff>
      <xdr:row>166</xdr:row>
      <xdr:rowOff>107318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6</xdr:col>
      <xdr:colOff>605455</xdr:colOff>
      <xdr:row>166</xdr:row>
      <xdr:rowOff>107318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yu_a_pratama" refreshedDate="43740.593504976852" createdVersion="5" refreshedVersion="6" minRefreshableVersion="3" recordCount="205" xr:uid="{00000000-000A-0000-FFFF-FFFF10000000}">
  <cacheSource type="worksheet">
    <worksheetSource ref="A5:Y210" sheet="Summary BTS per City"/>
  </cacheSource>
  <cacheFields count="25">
    <cacheField name="REGION" numFmtId="0">
      <sharedItems count="3">
        <s v="KALIMANTAN"/>
        <s v="PUMA"/>
        <s v="SULAWESI"/>
      </sharedItems>
    </cacheField>
    <cacheField name="BRANCH" numFmtId="0">
      <sharedItems/>
    </cacheField>
    <cacheField name="SALES CLUSTER" numFmtId="0">
      <sharedItems/>
    </cacheField>
    <cacheField name="KABUPATEN" numFmtId="0">
      <sharedItems count="200">
        <s v="BALANGAN"/>
        <s v="BANJAR"/>
        <s v="BARITO KUALA"/>
        <s v="BARITO SELATAN"/>
        <s v="BARITO TIMUR"/>
        <s v="BARITO UTARA"/>
        <s v="BENGKAYANG"/>
        <s v="BERAU"/>
        <s v="BULUNGAN"/>
        <s v="GUNUNG MAS"/>
        <s v="HULU SUNGAI SELATAN"/>
        <s v="HULU SUNGAI TENGAH"/>
        <s v="HULU SUNGAI UTARA"/>
        <s v="KAPUAS"/>
        <s v="KAPUAS HULU"/>
        <s v="KATINGAN"/>
        <s v="KAYONG UTARA"/>
        <s v="KETAPANG"/>
        <s v="KOTA BALIKPAPAN"/>
        <s v="KOTA BANJAR BARU"/>
        <s v="KOTA BANJARMASIN"/>
        <s v="KOTA BARU"/>
        <s v="KOTA BONTANG"/>
        <s v="KOTA PALANGKARAYA"/>
        <s v="KOTA PONTIANAK"/>
        <s v="KOTA SAMARINDA"/>
        <s v="KOTA SINGKAWANG"/>
        <s v="KOTA TARAKAN"/>
        <s v="KOTA WARINGIN BARAT"/>
        <s v="KOTA WARINGIN TIMUR"/>
        <s v="KUBU RAYA"/>
        <s v="KUTAI BARAT"/>
        <s v="KUTAI KARTANEGARA"/>
        <s v="KUTAI TIMUR"/>
        <s v="LAMANDAU"/>
        <s v="LANDAK"/>
        <s v="MAHAKAM ULU"/>
        <s v="MALINAU"/>
        <s v="MELAWI"/>
        <s v="MEMPAWAH"/>
        <s v="MURUNG RAYA"/>
        <s v="NUNUKAN"/>
        <s v="PASER"/>
        <s v="PENAJAM PASER UTARA"/>
        <s v="PULANG PISAU"/>
        <s v="SAMBAS"/>
        <s v="SANGGAU"/>
        <s v="SEKADAU"/>
        <s v="SERUYAN"/>
        <s v="SINTANG"/>
        <s v="SUKAMARA"/>
        <s v="TABALONG"/>
        <s v="TANA TIDUNG"/>
        <s v="TANAH BUMBU"/>
        <s v="TANAH LAUT"/>
        <s v="TAPIN"/>
        <s v="ASMAT"/>
        <s v="BIAK NUMFOR"/>
        <s v="BOVEN DIGOEL"/>
        <s v="BURU"/>
        <s v="BURU SELATAN"/>
        <s v="DEIYAI"/>
        <s v="DOGIYAI"/>
        <s v="FAKFAK"/>
        <s v="INTAN JAYA"/>
        <s v="JAYAPURA"/>
        <s v="JAYAWIJAYA"/>
        <s v="KAIMANA"/>
        <s v="KEEROM"/>
        <s v="KEPULAUAN ARU"/>
        <s v="KEPULAUAN YAPEN"/>
        <s v="KOTA AMBON"/>
        <s v="KOTA JAYAPURA"/>
        <s v="KOTA SORONG"/>
        <s v="KOTA TUAL"/>
        <s v="LANNY JAYA"/>
        <s v="MALUKU BARAT DAYA"/>
        <s v="MALUKU TENGAH"/>
        <s v="MALUKU TENGGARA"/>
        <s v="MALUKU TENGGARA BARAT"/>
        <s v="MAMBERAMO RAYA"/>
        <s v="MAMBERAMO TENGAH"/>
        <s v="MANOKWARI"/>
        <s v="MANOKWARI SELATAN"/>
        <s v="MAPPI"/>
        <s v="MAYBRAT"/>
        <s v="MERAUKE"/>
        <s v="MIMIKA"/>
        <s v="NABIRE"/>
        <s v="NDUGA"/>
        <s v="PANIAI"/>
        <s v="PEGUNUNGAN ARFAK"/>
        <s v="PEGUNUNGAN BINTANG"/>
        <s v="PUNCAK"/>
        <s v="PUNCAK JAYA"/>
        <s v="RAJA AMPAT"/>
        <s v="SARMI"/>
        <s v="SERAM BAGIAN BARAT"/>
        <s v="SERAM BAGIAN TIMUR"/>
        <s v="SORONG"/>
        <s v="SORONG SELATAN"/>
        <s v="SUPIORI"/>
        <s v="TAMBRAUW"/>
        <s v="TELUK BINTUNI"/>
        <s v="TELUK WONDAMA"/>
        <s v="TOLIKARA"/>
        <s v="WAROPEN"/>
        <s v="YAHUKIMO"/>
        <s v="YALIMO"/>
        <s v="BANGGAI"/>
        <s v="BANGGAI KEPULAUAN"/>
        <s v="BANGGAI LAUT"/>
        <s v="BANTAENG"/>
        <s v="BARRU"/>
        <s v="BOALEMO"/>
        <s v="BOLAANG MONGONDOW"/>
        <s v="BOLAANG MONGONDOW SELATAN"/>
        <s v="BOLAANG MONGONDOW TIMUR"/>
        <s v="BOLAANG MONGONDOW UTARA"/>
        <s v="BOMBANA"/>
        <s v="BONE"/>
        <s v="BONE BOLANGO"/>
        <s v="BULUKUMBA"/>
        <s v="BUOL"/>
        <s v="BUTON"/>
        <s v="BUTON SELATAN"/>
        <s v="BUTON TENGAH"/>
        <s v="BUTON UTARA"/>
        <s v="DONGGALA"/>
        <s v="ENREKANG"/>
        <s v="GORONTALO"/>
        <s v="GORONTALO UTARA"/>
        <s v="GOWA"/>
        <s v="HALMAHERA BARAT"/>
        <s v="HALMAHERA SELATAN"/>
        <s v="HALMAHERA TENGAH"/>
        <s v="HALMAHERA TIMUR"/>
        <s v="HALMAHERA UTARA"/>
        <s v="JENEPONTO"/>
        <s v="KEPULAUAN SANGIHE"/>
        <s v="KEPULAUAN SELAYAR"/>
        <s v="KEPULAUAN SULA"/>
        <s v="KEPULAUAN TALAUD"/>
        <s v="KOLAKA"/>
        <s v="KOLAKA TIMUR"/>
        <s v="KOLAKA UTARA"/>
        <s v="KONAWE"/>
        <s v="KONAWE KEPULAUAN"/>
        <s v="KONAWE SELATAN"/>
        <s v="KONAWE UTARA"/>
        <s v="KOTA BAUBAU"/>
        <s v="KOTA BITUNG"/>
        <s v="KOTA GORONTALO"/>
        <s v="KOTA KENDARI"/>
        <s v="KOTA KOTAMOBAGU"/>
        <s v="KOTA MAKASSAR"/>
        <s v="KOTA MANADO"/>
        <s v="KOTA PALOPO"/>
        <s v="KOTA PALU"/>
        <s v="KOTA PARE-PARE"/>
        <s v="KOTA TERNATE"/>
        <s v="KOTA TIDORE KEPULAUAN"/>
        <s v="KOTA TOMOHON"/>
        <s v="LUWU"/>
        <s v="LUWU TIMUR"/>
        <s v="LUWU UTARA"/>
        <s v="MAJENE"/>
        <s v="MAMASA"/>
        <s v="MAMUJU"/>
        <s v="MAMUJU TENGAH"/>
        <s v="MAMUJU UTARA"/>
        <s v="MAROS"/>
        <s v="MINAHASA"/>
        <s v="MINAHASA SELATAN"/>
        <s v="MINAHASA TENGGARA"/>
        <s v="MINAHASA UTARA"/>
        <s v="MOROWALI"/>
        <s v="MOROWALI UTARA"/>
        <s v="MUNA"/>
        <s v="MUNA BARAT"/>
        <s v="PANGKAJENE DAN KEPULAUAN"/>
        <s v="PARIGI MOUTONG"/>
        <s v="PINRANG"/>
        <s v="POHUWATO"/>
        <s v="POLEWALI MANDAR"/>
        <s v="POSO"/>
        <s v="PULAU MOROTAI"/>
        <s v="PULAU TALIABU"/>
        <s v="SIAU TAGULANDANG BIARO"/>
        <s v="SIDENRENG RAPPANG"/>
        <s v="SIGI"/>
        <s v="SINJAI"/>
        <s v="SOPPENG"/>
        <s v="TAKALAR"/>
        <s v="TANA TORAJA"/>
        <s v="TOJO UNA-UNA"/>
        <s v="TOLI-TOLI"/>
        <s v="TORAJA UTARA"/>
        <s v="WAJO"/>
        <s v="WAKATOBI"/>
      </sharedItems>
    </cacheField>
    <cacheField name="SALES CLUSTER-KABUPATEN" numFmtId="0">
      <sharedItems/>
    </cacheField>
    <cacheField name="TSEL" numFmtId="3">
      <sharedItems containsSemiMixedTypes="0" containsString="0" containsNumber="1" containsInteger="1" minValue="0" maxValue="529"/>
    </cacheField>
    <cacheField name="XL" numFmtId="3">
      <sharedItems containsSemiMixedTypes="0" containsString="0" containsNumber="1" containsInteger="1" minValue="0" maxValue="151"/>
    </cacheField>
    <cacheField name="INDOSAT" numFmtId="3">
      <sharedItems containsSemiMixedTypes="0" containsString="0" containsNumber="1" containsInteger="1" minValue="0" maxValue="117"/>
    </cacheField>
    <cacheField name="THREE" numFmtId="3">
      <sharedItems containsSemiMixedTypes="0" containsString="0" containsNumber="1" containsInteger="1" minValue="0" maxValue="293"/>
    </cacheField>
    <cacheField name="SMARTFREN" numFmtId="3">
      <sharedItems containsSemiMixedTypes="0" containsString="0" containsNumber="1" containsInteger="1" minValue="0" maxValue="0"/>
    </cacheField>
    <cacheField name="TSEL2" numFmtId="3">
      <sharedItems containsSemiMixedTypes="0" containsString="0" containsNumber="1" containsInteger="1" minValue="0" maxValue="469"/>
    </cacheField>
    <cacheField name="XL2" numFmtId="3">
      <sharedItems containsSemiMixedTypes="0" containsString="0" containsNumber="1" containsInteger="1" minValue="0" maxValue="166"/>
    </cacheField>
    <cacheField name="INDOSAT2" numFmtId="3">
      <sharedItems containsSemiMixedTypes="0" containsString="0" containsNumber="1" containsInteger="1" minValue="0" maxValue="263"/>
    </cacheField>
    <cacheField name="THREE2" numFmtId="3">
      <sharedItems containsSemiMixedTypes="0" containsString="0" containsNumber="1" containsInteger="1" minValue="0" maxValue="215"/>
    </cacheField>
    <cacheField name="SMARTFREN2" numFmtId="3">
      <sharedItems containsSemiMixedTypes="0" containsString="0" containsNumber="1" containsInteger="1" minValue="0" maxValue="0"/>
    </cacheField>
    <cacheField name="TSEL3" numFmtId="3">
      <sharedItems containsSemiMixedTypes="0" containsString="0" containsNumber="1" containsInteger="1" minValue="0" maxValue="527"/>
    </cacheField>
    <cacheField name="XL3" numFmtId="3">
      <sharedItems containsSemiMixedTypes="0" containsString="0" containsNumber="1" containsInteger="1" minValue="0" maxValue="184"/>
    </cacheField>
    <cacheField name="INDOSAT3" numFmtId="3">
      <sharedItems containsSemiMixedTypes="0" containsString="0" containsNumber="1" containsInteger="1" minValue="0" maxValue="344"/>
    </cacheField>
    <cacheField name="THREE3" numFmtId="3">
      <sharedItems containsSemiMixedTypes="0" containsString="0" containsNumber="1" containsInteger="1" minValue="0" maxValue="492"/>
    </cacheField>
    <cacheField name="SMARTFREN3" numFmtId="3">
      <sharedItems containsSemiMixedTypes="0" containsString="0" containsNumber="1" containsInteger="1" minValue="0" maxValue="105"/>
    </cacheField>
    <cacheField name="TSEL4" numFmtId="3">
      <sharedItems containsSemiMixedTypes="0" containsString="0" containsNumber="1" containsInteger="1" minValue="0" maxValue="1525"/>
    </cacheField>
    <cacheField name="XL4" numFmtId="3">
      <sharedItems containsSemiMixedTypes="0" containsString="0" containsNumber="1" containsInteger="1" minValue="0" maxValue="479"/>
    </cacheField>
    <cacheField name="INDOSAT4" numFmtId="3">
      <sharedItems containsSemiMixedTypes="0" containsString="0" containsNumber="1" containsInteger="1" minValue="0" maxValue="724"/>
    </cacheField>
    <cacheField name="THREE4" numFmtId="3">
      <sharedItems containsSemiMixedTypes="0" containsString="0" containsNumber="1" containsInteger="1" minValue="0" maxValue="1000"/>
    </cacheField>
    <cacheField name="SMARTFREN4" numFmtId="3">
      <sharedItems containsSemiMixedTypes="0" containsString="0" containsNumber="1" containsInteger="1" minValue="0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5">
  <r>
    <x v="0"/>
    <s v="BANJARMASIN"/>
    <s v="BANUA ENAM"/>
    <x v="0"/>
    <s v="BANUA ENAM-BALANGAN"/>
    <n v="30"/>
    <n v="9"/>
    <n v="8"/>
    <n v="8"/>
    <n v="0"/>
    <n v="27"/>
    <n v="13"/>
    <n v="7"/>
    <n v="0"/>
    <n v="0"/>
    <n v="32"/>
    <n v="15"/>
    <n v="8"/>
    <n v="0"/>
    <n v="0"/>
    <n v="89"/>
    <n v="37"/>
    <n v="23"/>
    <n v="8"/>
    <n v="0"/>
  </r>
  <r>
    <x v="0"/>
    <s v="BANJARMASIN"/>
    <s v="MARTAPURA"/>
    <x v="1"/>
    <s v="MARTAPURA-BANJAR"/>
    <n v="121"/>
    <n v="61"/>
    <n v="29"/>
    <n v="51"/>
    <n v="0"/>
    <n v="117"/>
    <n v="90"/>
    <n v="28"/>
    <n v="43"/>
    <n v="0"/>
    <n v="128"/>
    <n v="94"/>
    <n v="51"/>
    <n v="41"/>
    <n v="25"/>
    <n v="366"/>
    <n v="245"/>
    <n v="108"/>
    <n v="135"/>
    <n v="25"/>
  </r>
  <r>
    <x v="0"/>
    <s v="BANJARMASIN"/>
    <s v="BANJARMASIN"/>
    <x v="2"/>
    <s v="BANJARMASIN-BARITO KUALA"/>
    <n v="62"/>
    <n v="19"/>
    <n v="12"/>
    <n v="17"/>
    <n v="0"/>
    <n v="48"/>
    <n v="32"/>
    <n v="12"/>
    <n v="8"/>
    <n v="0"/>
    <n v="59"/>
    <n v="38"/>
    <n v="16"/>
    <n v="7"/>
    <n v="13"/>
    <n v="169"/>
    <n v="89"/>
    <n v="40"/>
    <n v="32"/>
    <n v="13"/>
  </r>
  <r>
    <x v="0"/>
    <s v="PALANGKARAYA"/>
    <s v="BARITO RAYA"/>
    <x v="3"/>
    <s v="BARITO RAYA-BARITO SELATAN"/>
    <n v="40"/>
    <n v="9"/>
    <n v="10"/>
    <n v="0"/>
    <n v="0"/>
    <n v="32"/>
    <n v="8"/>
    <n v="0"/>
    <n v="0"/>
    <n v="0"/>
    <n v="37"/>
    <n v="4"/>
    <n v="11"/>
    <n v="0"/>
    <n v="0"/>
    <n v="109"/>
    <n v="21"/>
    <n v="21"/>
    <n v="0"/>
    <n v="0"/>
  </r>
  <r>
    <x v="0"/>
    <s v="PALANGKARAYA"/>
    <s v="BARITO RAYA"/>
    <x v="4"/>
    <s v="BARITO RAYA-BARITO TIMUR"/>
    <n v="31"/>
    <n v="12"/>
    <n v="11"/>
    <n v="0"/>
    <n v="0"/>
    <n v="20"/>
    <n v="12"/>
    <n v="1"/>
    <n v="0"/>
    <n v="0"/>
    <n v="30"/>
    <n v="3"/>
    <n v="10"/>
    <n v="0"/>
    <n v="0"/>
    <n v="81"/>
    <n v="27"/>
    <n v="22"/>
    <n v="0"/>
    <n v="0"/>
  </r>
  <r>
    <x v="0"/>
    <s v="PALANGKARAYA"/>
    <s v="BARITO RAYA"/>
    <x v="5"/>
    <s v="BARITO RAYA-BARITO UTARA"/>
    <n v="44"/>
    <n v="7"/>
    <n v="14"/>
    <n v="0"/>
    <n v="0"/>
    <n v="33"/>
    <n v="4"/>
    <n v="4"/>
    <n v="0"/>
    <n v="0"/>
    <n v="41"/>
    <n v="1"/>
    <n v="13"/>
    <n v="0"/>
    <n v="0"/>
    <n v="118"/>
    <n v="12"/>
    <n v="31"/>
    <n v="0"/>
    <n v="0"/>
  </r>
  <r>
    <x v="0"/>
    <s v="PONTIANAK"/>
    <s v="SAMBAS"/>
    <x v="6"/>
    <s v="SAMBAS-BENGKAYANG"/>
    <n v="53"/>
    <n v="19"/>
    <n v="21"/>
    <n v="37"/>
    <n v="0"/>
    <n v="39"/>
    <n v="15"/>
    <n v="2"/>
    <n v="15"/>
    <n v="0"/>
    <n v="45"/>
    <n v="15"/>
    <n v="21"/>
    <n v="21"/>
    <n v="0"/>
    <n v="137"/>
    <n v="49"/>
    <n v="44"/>
    <n v="73"/>
    <n v="0"/>
  </r>
  <r>
    <x v="0"/>
    <s v="TARAKAN"/>
    <s v="KALTARA"/>
    <x v="7"/>
    <s v="KALTARA-BERAU"/>
    <n v="89"/>
    <n v="21"/>
    <n v="21"/>
    <n v="0"/>
    <n v="0"/>
    <n v="96"/>
    <n v="25"/>
    <n v="4"/>
    <n v="0"/>
    <n v="0"/>
    <n v="99"/>
    <n v="21"/>
    <n v="22"/>
    <n v="0"/>
    <n v="0"/>
    <n v="284"/>
    <n v="67"/>
    <n v="47"/>
    <n v="0"/>
    <n v="0"/>
  </r>
  <r>
    <x v="0"/>
    <s v="TARAKAN"/>
    <s v="KALTARA"/>
    <x v="8"/>
    <s v="KALTARA-BULUNGAN"/>
    <n v="59"/>
    <n v="7"/>
    <n v="13"/>
    <n v="0"/>
    <n v="0"/>
    <n v="58"/>
    <n v="10"/>
    <n v="2"/>
    <n v="0"/>
    <n v="0"/>
    <n v="63"/>
    <n v="5"/>
    <n v="11"/>
    <n v="0"/>
    <n v="0"/>
    <n v="180"/>
    <n v="22"/>
    <n v="26"/>
    <n v="0"/>
    <n v="0"/>
  </r>
  <r>
    <x v="0"/>
    <s v="PALANGKARAYA"/>
    <s v="KOTAWARINGIN RAYA"/>
    <x v="9"/>
    <s v="KOTAWARINGIN RAYA-GUNUNG MAS"/>
    <n v="45"/>
    <n v="9"/>
    <n v="4"/>
    <n v="0"/>
    <n v="0"/>
    <n v="35"/>
    <n v="2"/>
    <n v="0"/>
    <n v="0"/>
    <n v="0"/>
    <n v="43"/>
    <n v="1"/>
    <n v="4"/>
    <n v="0"/>
    <n v="0"/>
    <n v="123"/>
    <n v="12"/>
    <n v="8"/>
    <n v="0"/>
    <n v="0"/>
  </r>
  <r>
    <x v="0"/>
    <s v="BANJARMASIN"/>
    <s v="BANUA ENAM"/>
    <x v="10"/>
    <s v="BANUA ENAM-HULU SUNGAI SELATAN"/>
    <n v="43"/>
    <n v="22"/>
    <n v="11"/>
    <n v="8"/>
    <n v="0"/>
    <n v="46"/>
    <n v="37"/>
    <n v="11"/>
    <n v="7"/>
    <n v="0"/>
    <n v="52"/>
    <n v="38"/>
    <n v="14"/>
    <n v="6"/>
    <n v="4"/>
    <n v="141"/>
    <n v="97"/>
    <n v="36"/>
    <n v="21"/>
    <n v="4"/>
  </r>
  <r>
    <x v="0"/>
    <s v="BANJARMASIN"/>
    <s v="BANUA ENAM"/>
    <x v="11"/>
    <s v="BANUA ENAM-HULU SUNGAI TENGAH"/>
    <n v="46"/>
    <n v="16"/>
    <n v="11"/>
    <n v="12"/>
    <n v="0"/>
    <n v="43"/>
    <n v="23"/>
    <n v="11"/>
    <n v="10"/>
    <n v="0"/>
    <n v="49"/>
    <n v="25"/>
    <n v="21"/>
    <n v="6"/>
    <n v="3"/>
    <n v="138"/>
    <n v="64"/>
    <n v="43"/>
    <n v="28"/>
    <n v="3"/>
  </r>
  <r>
    <x v="0"/>
    <s v="BANJARMASIN"/>
    <s v="BANUA ENAM"/>
    <x v="12"/>
    <s v="BANUA ENAM-HULU SUNGAI UTARA"/>
    <n v="36"/>
    <n v="14"/>
    <n v="8"/>
    <n v="10"/>
    <n v="0"/>
    <n v="36"/>
    <n v="27"/>
    <n v="8"/>
    <n v="10"/>
    <n v="0"/>
    <n v="36"/>
    <n v="28"/>
    <n v="16"/>
    <n v="10"/>
    <n v="0"/>
    <n v="108"/>
    <n v="69"/>
    <n v="32"/>
    <n v="30"/>
    <n v="0"/>
  </r>
  <r>
    <x v="0"/>
    <s v="PALANGKARAYA"/>
    <s v="PALANGKARAYA"/>
    <x v="13"/>
    <s v="PALANGKARAYA-KAPUAS"/>
    <n v="96"/>
    <n v="11"/>
    <n v="25"/>
    <n v="21"/>
    <n v="0"/>
    <n v="75"/>
    <n v="21"/>
    <n v="3"/>
    <n v="18"/>
    <n v="0"/>
    <n v="83"/>
    <n v="21"/>
    <n v="18"/>
    <n v="16"/>
    <n v="4"/>
    <n v="254"/>
    <n v="53"/>
    <n v="46"/>
    <n v="55"/>
    <n v="4"/>
  </r>
  <r>
    <x v="0"/>
    <s v="PONTIANAK"/>
    <s v="SINTANG"/>
    <x v="14"/>
    <s v="SINTANG-KAPUAS HULU"/>
    <n v="54"/>
    <n v="0"/>
    <n v="42"/>
    <n v="0"/>
    <n v="0"/>
    <n v="34"/>
    <n v="0"/>
    <n v="12"/>
    <n v="0"/>
    <n v="0"/>
    <n v="51"/>
    <n v="0"/>
    <n v="31"/>
    <n v="0"/>
    <n v="0"/>
    <n v="139"/>
    <n v="0"/>
    <n v="85"/>
    <n v="0"/>
    <n v="0"/>
  </r>
  <r>
    <x v="0"/>
    <s v="PALANGKARAYA"/>
    <s v="KOTAWARINGIN RAYA"/>
    <x v="15"/>
    <s v="KOTAWARINGIN RAYA-KATINGAN"/>
    <n v="47"/>
    <n v="12"/>
    <n v="16"/>
    <n v="0"/>
    <n v="0"/>
    <n v="37"/>
    <n v="6"/>
    <n v="6"/>
    <n v="0"/>
    <n v="0"/>
    <n v="42"/>
    <n v="0"/>
    <n v="14"/>
    <n v="0"/>
    <n v="0"/>
    <n v="126"/>
    <n v="18"/>
    <n v="36"/>
    <n v="0"/>
    <n v="0"/>
  </r>
  <r>
    <x v="0"/>
    <s v="PONTIANAK"/>
    <s v="KETAPANG KUBU RAYA"/>
    <x v="16"/>
    <s v="KETAPANG KUBU RAYA-KAYONG UTARA"/>
    <n v="33"/>
    <n v="6"/>
    <n v="8"/>
    <n v="17"/>
    <n v="0"/>
    <n v="23"/>
    <n v="5"/>
    <n v="0"/>
    <n v="5"/>
    <n v="0"/>
    <n v="26"/>
    <n v="0"/>
    <n v="8"/>
    <n v="14"/>
    <n v="0"/>
    <n v="82"/>
    <n v="11"/>
    <n v="16"/>
    <n v="36"/>
    <n v="0"/>
  </r>
  <r>
    <x v="0"/>
    <s v="PONTIANAK"/>
    <s v="KETAPANG KUBU RAYA"/>
    <x v="17"/>
    <s v="KETAPANG KUBU RAYA-KETAPANG"/>
    <n v="131"/>
    <n v="26"/>
    <n v="37"/>
    <n v="47"/>
    <n v="0"/>
    <n v="105"/>
    <n v="16"/>
    <n v="6"/>
    <n v="32"/>
    <n v="0"/>
    <n v="112"/>
    <n v="35"/>
    <n v="34"/>
    <n v="66"/>
    <n v="0"/>
    <n v="348"/>
    <n v="77"/>
    <n v="77"/>
    <n v="145"/>
    <n v="0"/>
  </r>
  <r>
    <x v="0"/>
    <s v="BALIKPAPAN"/>
    <s v="BALIKPAPAN"/>
    <x v="18"/>
    <s v="BALIKPAPAN-KOTA BALIKPAPAN"/>
    <n v="309"/>
    <n v="82"/>
    <n v="96"/>
    <n v="142"/>
    <n v="0"/>
    <n v="336"/>
    <n v="134"/>
    <n v="95"/>
    <n v="142"/>
    <n v="0"/>
    <n v="335"/>
    <n v="184"/>
    <n v="103"/>
    <n v="127"/>
    <n v="5"/>
    <n v="980"/>
    <n v="400"/>
    <n v="294"/>
    <n v="411"/>
    <n v="5"/>
  </r>
  <r>
    <x v="0"/>
    <s v="BANJARMASIN"/>
    <s v="MARTAPURA"/>
    <x v="19"/>
    <s v="MARTAPURA-KOTA BANJAR BARU"/>
    <n v="119"/>
    <n v="45"/>
    <n v="20"/>
    <n v="71"/>
    <n v="0"/>
    <n v="138"/>
    <n v="79"/>
    <n v="20"/>
    <n v="63"/>
    <n v="0"/>
    <n v="143"/>
    <n v="133"/>
    <n v="41"/>
    <n v="62"/>
    <n v="21"/>
    <n v="400"/>
    <n v="257"/>
    <n v="81"/>
    <n v="196"/>
    <n v="21"/>
  </r>
  <r>
    <x v="0"/>
    <s v="BANJARMASIN"/>
    <s v="BANJARMASIN"/>
    <x v="20"/>
    <s v="BANJARMASIN-KOTA BANJARMASIN"/>
    <n v="179"/>
    <n v="99"/>
    <n v="47"/>
    <n v="107"/>
    <n v="0"/>
    <n v="228"/>
    <n v="113"/>
    <n v="46"/>
    <n v="107"/>
    <n v="0"/>
    <n v="203"/>
    <n v="146"/>
    <n v="50"/>
    <n v="106"/>
    <n v="43"/>
    <n v="610"/>
    <n v="358"/>
    <n v="143"/>
    <n v="320"/>
    <n v="43"/>
  </r>
  <r>
    <x v="0"/>
    <s v="BANJARMASIN"/>
    <s v="KOTABARU"/>
    <x v="21"/>
    <s v="KOTABARU-KOTA BARU"/>
    <n v="94"/>
    <n v="52"/>
    <n v="19"/>
    <n v="0"/>
    <n v="0"/>
    <n v="85"/>
    <n v="42"/>
    <n v="12"/>
    <n v="0"/>
    <n v="0"/>
    <n v="97"/>
    <n v="44"/>
    <n v="25"/>
    <n v="0"/>
    <n v="5"/>
    <n v="276"/>
    <n v="138"/>
    <n v="56"/>
    <n v="0"/>
    <n v="5"/>
  </r>
  <r>
    <x v="0"/>
    <s v="SAMARINDA"/>
    <s v="BONTANG"/>
    <x v="22"/>
    <s v="BONTANG-KOTA BONTANG"/>
    <n v="58"/>
    <n v="11"/>
    <n v="13"/>
    <n v="21"/>
    <n v="0"/>
    <n v="89"/>
    <n v="19"/>
    <n v="12"/>
    <n v="21"/>
    <n v="0"/>
    <n v="85"/>
    <n v="43"/>
    <n v="14"/>
    <n v="39"/>
    <n v="0"/>
    <n v="232"/>
    <n v="73"/>
    <n v="39"/>
    <n v="81"/>
    <n v="0"/>
  </r>
  <r>
    <x v="0"/>
    <s v="PALANGKARAYA"/>
    <s v="PALANGKARAYA"/>
    <x v="23"/>
    <s v="PALANGKARAYA-KOTA PALANGKARAYA"/>
    <n v="187"/>
    <n v="23"/>
    <n v="27"/>
    <n v="69"/>
    <n v="0"/>
    <n v="186"/>
    <n v="39"/>
    <n v="22"/>
    <n v="64"/>
    <n v="0"/>
    <n v="192"/>
    <n v="63"/>
    <n v="39"/>
    <n v="56"/>
    <n v="0"/>
    <n v="565"/>
    <n v="125"/>
    <n v="88"/>
    <n v="189"/>
    <n v="0"/>
  </r>
  <r>
    <x v="0"/>
    <s v="PONTIANAK"/>
    <s v="KETAPANG KUBU RAYA"/>
    <x v="24"/>
    <s v="KETAPANG KUBU RAYA-KOTA PONTIANAK"/>
    <n v="47"/>
    <n v="0"/>
    <n v="0"/>
    <n v="0"/>
    <n v="0"/>
    <n v="46"/>
    <n v="0"/>
    <n v="0"/>
    <n v="0"/>
    <n v="0"/>
    <n v="46"/>
    <n v="40"/>
    <n v="15"/>
    <n v="38"/>
    <n v="6"/>
    <n v="139"/>
    <n v="40"/>
    <n v="15"/>
    <n v="38"/>
    <n v="6"/>
  </r>
  <r>
    <x v="0"/>
    <s v="PONTIANAK"/>
    <s v="PONTIANAK"/>
    <x v="24"/>
    <s v="PONTIANAK-KOTA PONTIANAK"/>
    <n v="205"/>
    <n v="57"/>
    <n v="81"/>
    <n v="140"/>
    <n v="0"/>
    <n v="202"/>
    <n v="122"/>
    <n v="65"/>
    <n v="140"/>
    <n v="0"/>
    <n v="204"/>
    <n v="104"/>
    <n v="44"/>
    <n v="129"/>
    <n v="8"/>
    <n v="611"/>
    <n v="283"/>
    <n v="190"/>
    <n v="409"/>
    <n v="8"/>
  </r>
  <r>
    <x v="0"/>
    <s v="SAMARINDA"/>
    <s v="SAMARINDA"/>
    <x v="25"/>
    <s v="SAMARINDA-KOTA SAMARINDA"/>
    <n v="274"/>
    <n v="63"/>
    <n v="73"/>
    <n v="85"/>
    <n v="0"/>
    <n v="317"/>
    <n v="126"/>
    <n v="68"/>
    <n v="82"/>
    <n v="0"/>
    <n v="287"/>
    <n v="124"/>
    <n v="64"/>
    <n v="82"/>
    <n v="3"/>
    <n v="878"/>
    <n v="313"/>
    <n v="205"/>
    <n v="249"/>
    <n v="3"/>
  </r>
  <r>
    <x v="0"/>
    <s v="SAMARINDA"/>
    <s v="SAMARINDA OUTER"/>
    <x v="25"/>
    <s v="SAMARINDA OUTER-KOTA SAMARINDA"/>
    <n v="87"/>
    <n v="0"/>
    <n v="0"/>
    <n v="31"/>
    <n v="0"/>
    <n v="93"/>
    <n v="0"/>
    <n v="0"/>
    <n v="30"/>
    <n v="0"/>
    <n v="94"/>
    <n v="42"/>
    <n v="23"/>
    <n v="30"/>
    <n v="2"/>
    <n v="274"/>
    <n v="42"/>
    <n v="23"/>
    <n v="91"/>
    <n v="2"/>
  </r>
  <r>
    <x v="0"/>
    <s v="PONTIANAK"/>
    <s v="SAMBAS"/>
    <x v="26"/>
    <s v="SAMBAS-KOTA SINGKAWANG"/>
    <n v="77"/>
    <n v="12"/>
    <n v="24"/>
    <n v="51"/>
    <n v="0"/>
    <n v="75"/>
    <n v="31"/>
    <n v="21"/>
    <n v="51"/>
    <n v="0"/>
    <n v="71"/>
    <n v="40"/>
    <n v="24"/>
    <n v="56"/>
    <n v="2"/>
    <n v="223"/>
    <n v="83"/>
    <n v="69"/>
    <n v="158"/>
    <n v="2"/>
  </r>
  <r>
    <x v="0"/>
    <s v="TARAKAN"/>
    <s v="KALTARA"/>
    <x v="27"/>
    <s v="KALTARA-KOTA TARAKAN"/>
    <n v="78"/>
    <n v="16"/>
    <n v="18"/>
    <n v="0"/>
    <n v="0"/>
    <n v="103"/>
    <n v="26"/>
    <n v="0"/>
    <n v="0"/>
    <n v="0"/>
    <n v="105"/>
    <n v="16"/>
    <n v="17"/>
    <n v="0"/>
    <n v="0"/>
    <n v="286"/>
    <n v="58"/>
    <n v="35"/>
    <n v="0"/>
    <n v="0"/>
  </r>
  <r>
    <x v="0"/>
    <s v="PALANGKARAYA"/>
    <s v="KOTAWARINGIN RAYA"/>
    <x v="28"/>
    <s v="KOTAWARINGIN RAYA-KOTA WARINGIN BARAT"/>
    <n v="136"/>
    <n v="34"/>
    <n v="36"/>
    <n v="0"/>
    <n v="0"/>
    <n v="127"/>
    <n v="33"/>
    <n v="36"/>
    <n v="0"/>
    <n v="0"/>
    <n v="120"/>
    <n v="32"/>
    <n v="41"/>
    <n v="0"/>
    <n v="0"/>
    <n v="383"/>
    <n v="99"/>
    <n v="113"/>
    <n v="0"/>
    <n v="0"/>
  </r>
  <r>
    <x v="0"/>
    <s v="PALANGKARAYA"/>
    <s v="KOTAWARINGIN RAYA"/>
    <x v="29"/>
    <s v="KOTAWARINGIN RAYA-KOTA WARINGIN TIMUR"/>
    <n v="184"/>
    <n v="47"/>
    <n v="57"/>
    <n v="0"/>
    <n v="0"/>
    <n v="158"/>
    <n v="29"/>
    <n v="57"/>
    <n v="0"/>
    <n v="0"/>
    <n v="180"/>
    <n v="41"/>
    <n v="58"/>
    <n v="0"/>
    <n v="0"/>
    <n v="522"/>
    <n v="117"/>
    <n v="172"/>
    <n v="0"/>
    <n v="0"/>
  </r>
  <r>
    <x v="0"/>
    <s v="PONTIANAK"/>
    <s v="KETAPANG KUBU RAYA"/>
    <x v="30"/>
    <s v="KETAPANG KUBU RAYA-KUBU RAYA"/>
    <n v="126"/>
    <n v="24"/>
    <n v="40"/>
    <n v="67"/>
    <n v="0"/>
    <n v="102"/>
    <n v="50"/>
    <n v="23"/>
    <n v="59"/>
    <n v="0"/>
    <n v="113"/>
    <n v="58"/>
    <n v="43"/>
    <n v="86"/>
    <n v="6"/>
    <n v="341"/>
    <n v="132"/>
    <n v="106"/>
    <n v="212"/>
    <n v="6"/>
  </r>
  <r>
    <x v="0"/>
    <s v="SAMARINDA"/>
    <s v="KUTAI"/>
    <x v="31"/>
    <s v="KUTAI-KUTAI BARAT"/>
    <n v="69"/>
    <n v="12"/>
    <n v="21"/>
    <n v="0"/>
    <n v="0"/>
    <n v="70"/>
    <n v="20"/>
    <n v="1"/>
    <n v="0"/>
    <n v="0"/>
    <n v="75"/>
    <n v="3"/>
    <n v="22"/>
    <n v="0"/>
    <n v="0"/>
    <n v="214"/>
    <n v="35"/>
    <n v="44"/>
    <n v="0"/>
    <n v="0"/>
  </r>
  <r>
    <x v="0"/>
    <s v="SAMARINDA"/>
    <s v="KUTAI"/>
    <x v="32"/>
    <s v="KUTAI-KUTAI KARTANEGARA"/>
    <n v="291"/>
    <n v="52"/>
    <n v="82"/>
    <n v="87"/>
    <n v="0"/>
    <n v="286"/>
    <n v="88"/>
    <n v="56"/>
    <n v="34"/>
    <n v="0"/>
    <n v="303"/>
    <n v="87"/>
    <n v="87"/>
    <n v="80"/>
    <n v="0"/>
    <n v="880"/>
    <n v="227"/>
    <n v="225"/>
    <n v="201"/>
    <n v="0"/>
  </r>
  <r>
    <x v="0"/>
    <s v="SAMARINDA"/>
    <s v="BONTANG"/>
    <x v="33"/>
    <s v="BONTANG-KUTAI TIMUR"/>
    <n v="162"/>
    <n v="34"/>
    <n v="28"/>
    <n v="22"/>
    <n v="0"/>
    <n v="148"/>
    <n v="36"/>
    <n v="8"/>
    <n v="14"/>
    <n v="0"/>
    <n v="164"/>
    <n v="53"/>
    <n v="29"/>
    <n v="9"/>
    <n v="0"/>
    <n v="474"/>
    <n v="123"/>
    <n v="65"/>
    <n v="45"/>
    <n v="0"/>
  </r>
  <r>
    <x v="0"/>
    <s v="PALANGKARAYA"/>
    <s v="KOTAWARINGIN RAYA"/>
    <x v="34"/>
    <s v="KOTAWARINGIN RAYA-LAMANDAU"/>
    <n v="31"/>
    <n v="4"/>
    <n v="8"/>
    <n v="0"/>
    <n v="0"/>
    <n v="26"/>
    <n v="3"/>
    <n v="8"/>
    <n v="0"/>
    <n v="0"/>
    <n v="29"/>
    <n v="0"/>
    <n v="10"/>
    <n v="0"/>
    <n v="0"/>
    <n v="86"/>
    <n v="7"/>
    <n v="26"/>
    <n v="0"/>
    <n v="0"/>
  </r>
  <r>
    <x v="0"/>
    <s v="PONTIANAK"/>
    <s v="SAMBAS"/>
    <x v="35"/>
    <s v="SAMBAS-LANDAK"/>
    <n v="63"/>
    <n v="14"/>
    <n v="19"/>
    <n v="33"/>
    <n v="0"/>
    <n v="41"/>
    <n v="13"/>
    <n v="3"/>
    <n v="14"/>
    <n v="0"/>
    <n v="52"/>
    <n v="7"/>
    <n v="16"/>
    <n v="16"/>
    <n v="0"/>
    <n v="156"/>
    <n v="34"/>
    <n v="38"/>
    <n v="63"/>
    <n v="0"/>
  </r>
  <r>
    <x v="0"/>
    <s v="SAMARINDA"/>
    <s v="KUTAI"/>
    <x v="36"/>
    <s v="KUTAI-MAHAKAM ULU"/>
    <n v="9"/>
    <n v="0"/>
    <n v="0"/>
    <n v="0"/>
    <n v="0"/>
    <n v="2"/>
    <n v="0"/>
    <n v="0"/>
    <n v="0"/>
    <n v="0"/>
    <n v="8"/>
    <n v="0"/>
    <n v="0"/>
    <n v="0"/>
    <n v="0"/>
    <n v="19"/>
    <n v="0"/>
    <n v="0"/>
    <n v="0"/>
    <n v="0"/>
  </r>
  <r>
    <x v="0"/>
    <s v="TARAKAN"/>
    <s v="KALTARA"/>
    <x v="37"/>
    <s v="KALTARA-MALINAU"/>
    <n v="35"/>
    <n v="3"/>
    <n v="30"/>
    <n v="0"/>
    <n v="0"/>
    <n v="33"/>
    <n v="6"/>
    <n v="0"/>
    <n v="0"/>
    <n v="0"/>
    <n v="32"/>
    <n v="8"/>
    <n v="8"/>
    <n v="0"/>
    <n v="0"/>
    <n v="100"/>
    <n v="17"/>
    <n v="38"/>
    <n v="0"/>
    <n v="0"/>
  </r>
  <r>
    <x v="0"/>
    <s v="PONTIANAK"/>
    <s v="SINTANG"/>
    <x v="38"/>
    <s v="SINTANG-MELAWI"/>
    <n v="31"/>
    <n v="2"/>
    <n v="10"/>
    <n v="7"/>
    <n v="0"/>
    <n v="24"/>
    <n v="3"/>
    <n v="4"/>
    <n v="3"/>
    <n v="0"/>
    <n v="27"/>
    <n v="0"/>
    <n v="8"/>
    <n v="2"/>
    <n v="0"/>
    <n v="82"/>
    <n v="5"/>
    <n v="22"/>
    <n v="12"/>
    <n v="0"/>
  </r>
  <r>
    <x v="0"/>
    <s v="PONTIANAK"/>
    <s v="KETAPANG KUBU RAYA"/>
    <x v="39"/>
    <s v="KETAPANG KUBU RAYA-MEMPAWAH"/>
    <n v="55"/>
    <n v="3"/>
    <n v="0"/>
    <n v="53"/>
    <n v="0"/>
    <n v="46"/>
    <n v="2"/>
    <n v="0"/>
    <n v="36"/>
    <n v="0"/>
    <n v="46"/>
    <n v="38"/>
    <n v="22"/>
    <n v="49"/>
    <n v="5"/>
    <n v="147"/>
    <n v="43"/>
    <n v="22"/>
    <n v="138"/>
    <n v="5"/>
  </r>
  <r>
    <x v="0"/>
    <s v="PALANGKARAYA"/>
    <s v="BARITO RAYA"/>
    <x v="40"/>
    <s v="BARITO RAYA-MURUNG RAYA"/>
    <n v="25"/>
    <n v="6"/>
    <n v="8"/>
    <n v="0"/>
    <n v="0"/>
    <n v="20"/>
    <n v="2"/>
    <n v="3"/>
    <n v="0"/>
    <n v="0"/>
    <n v="24"/>
    <n v="0"/>
    <n v="8"/>
    <n v="0"/>
    <n v="0"/>
    <n v="69"/>
    <n v="8"/>
    <n v="19"/>
    <n v="0"/>
    <n v="0"/>
  </r>
  <r>
    <x v="0"/>
    <s v="TARAKAN"/>
    <s v="KALTARA"/>
    <x v="41"/>
    <s v="KALTARA-NUNUKAN"/>
    <n v="64"/>
    <n v="9"/>
    <n v="17"/>
    <n v="0"/>
    <n v="0"/>
    <n v="71"/>
    <n v="12"/>
    <n v="0"/>
    <n v="0"/>
    <n v="0"/>
    <n v="68"/>
    <n v="4"/>
    <n v="13"/>
    <n v="0"/>
    <n v="0"/>
    <n v="203"/>
    <n v="25"/>
    <n v="30"/>
    <n v="0"/>
    <n v="0"/>
  </r>
  <r>
    <x v="0"/>
    <s v="BALIKPAPAN"/>
    <s v="BALIKPAPAN"/>
    <x v="42"/>
    <s v="BALIKPAPAN-PASER"/>
    <n v="122"/>
    <n v="19"/>
    <n v="34"/>
    <n v="13"/>
    <n v="0"/>
    <n v="116"/>
    <n v="37"/>
    <n v="34"/>
    <n v="0"/>
    <n v="0"/>
    <n v="119"/>
    <n v="39"/>
    <n v="35"/>
    <n v="0"/>
    <n v="0"/>
    <n v="357"/>
    <n v="95"/>
    <n v="103"/>
    <n v="13"/>
    <n v="0"/>
  </r>
  <r>
    <x v="0"/>
    <s v="BALIKPAPAN"/>
    <s v="BALIKPAPAN"/>
    <x v="43"/>
    <s v="BALIKPAPAN-PENAJAM PASER UTARA"/>
    <n v="61"/>
    <n v="10"/>
    <n v="23"/>
    <n v="16"/>
    <n v="0"/>
    <n v="63"/>
    <n v="23"/>
    <n v="22"/>
    <n v="9"/>
    <n v="0"/>
    <n v="62"/>
    <n v="23"/>
    <n v="24"/>
    <n v="7"/>
    <n v="0"/>
    <n v="186"/>
    <n v="56"/>
    <n v="69"/>
    <n v="32"/>
    <n v="0"/>
  </r>
  <r>
    <x v="0"/>
    <s v="PALANGKARAYA"/>
    <s v="PALANGKARAYA"/>
    <x v="44"/>
    <s v="PALANGKARAYA-PULANG PISAU"/>
    <n v="53"/>
    <n v="9"/>
    <n v="12"/>
    <n v="11"/>
    <n v="0"/>
    <n v="35"/>
    <n v="11"/>
    <n v="1"/>
    <n v="0"/>
    <n v="0"/>
    <n v="47"/>
    <n v="24"/>
    <n v="10"/>
    <n v="0"/>
    <n v="0"/>
    <n v="135"/>
    <n v="44"/>
    <n v="23"/>
    <n v="11"/>
    <n v="0"/>
  </r>
  <r>
    <x v="0"/>
    <s v="PONTIANAK"/>
    <s v="SAMBAS"/>
    <x v="45"/>
    <s v="SAMBAS-SAMBAS"/>
    <n v="118"/>
    <n v="24"/>
    <n v="27"/>
    <n v="58"/>
    <n v="0"/>
    <n v="99"/>
    <n v="47"/>
    <n v="5"/>
    <n v="42"/>
    <n v="0"/>
    <n v="113"/>
    <n v="53"/>
    <n v="27"/>
    <n v="44"/>
    <n v="3"/>
    <n v="330"/>
    <n v="124"/>
    <n v="59"/>
    <n v="144"/>
    <n v="3"/>
  </r>
  <r>
    <x v="0"/>
    <s v="PONTIANAK"/>
    <s v="SINTANG"/>
    <x v="46"/>
    <s v="SINTANG-SANGGAU"/>
    <n v="102"/>
    <n v="24"/>
    <n v="42"/>
    <n v="57"/>
    <n v="0"/>
    <n v="82"/>
    <n v="24"/>
    <n v="7"/>
    <n v="20"/>
    <n v="0"/>
    <n v="96"/>
    <n v="32"/>
    <n v="40"/>
    <n v="46"/>
    <n v="0"/>
    <n v="280"/>
    <n v="80"/>
    <n v="89"/>
    <n v="123"/>
    <n v="0"/>
  </r>
  <r>
    <x v="0"/>
    <s v="PONTIANAK"/>
    <s v="SINTANG"/>
    <x v="47"/>
    <s v="SINTANG-SEKADAU"/>
    <n v="35"/>
    <n v="1"/>
    <n v="13"/>
    <n v="18"/>
    <n v="0"/>
    <n v="24"/>
    <n v="8"/>
    <n v="3"/>
    <n v="5"/>
    <n v="0"/>
    <n v="32"/>
    <n v="10"/>
    <n v="15"/>
    <n v="6"/>
    <n v="0"/>
    <n v="91"/>
    <n v="19"/>
    <n v="31"/>
    <n v="29"/>
    <n v="0"/>
  </r>
  <r>
    <x v="0"/>
    <s v="PALANGKARAYA"/>
    <s v="KOTAWARINGIN RAYA"/>
    <x v="48"/>
    <s v="KOTAWARINGIN RAYA-SERUYAN"/>
    <n v="54"/>
    <n v="16"/>
    <n v="20"/>
    <n v="0"/>
    <n v="0"/>
    <n v="44"/>
    <n v="9"/>
    <n v="13"/>
    <n v="0"/>
    <n v="0"/>
    <n v="48"/>
    <n v="0"/>
    <n v="22"/>
    <n v="0"/>
    <n v="0"/>
    <n v="146"/>
    <n v="25"/>
    <n v="55"/>
    <n v="0"/>
    <n v="0"/>
  </r>
  <r>
    <x v="0"/>
    <s v="PONTIANAK"/>
    <s v="SINTANG"/>
    <x v="49"/>
    <s v="SINTANG-SINTANG"/>
    <n v="77"/>
    <n v="10"/>
    <n v="38"/>
    <n v="40"/>
    <n v="0"/>
    <n v="61"/>
    <n v="21"/>
    <n v="15"/>
    <n v="23"/>
    <n v="0"/>
    <n v="72"/>
    <n v="23"/>
    <n v="36"/>
    <n v="40"/>
    <n v="0"/>
    <n v="210"/>
    <n v="54"/>
    <n v="89"/>
    <n v="103"/>
    <n v="0"/>
  </r>
  <r>
    <x v="0"/>
    <s v="PALANGKARAYA"/>
    <s v="KOTAWARINGIN RAYA"/>
    <x v="50"/>
    <s v="KOTAWARINGIN RAYA-SUKAMARA"/>
    <n v="19"/>
    <n v="8"/>
    <n v="8"/>
    <n v="0"/>
    <n v="0"/>
    <n v="16"/>
    <n v="1"/>
    <n v="8"/>
    <n v="0"/>
    <n v="0"/>
    <n v="19"/>
    <n v="0"/>
    <n v="6"/>
    <n v="0"/>
    <n v="0"/>
    <n v="54"/>
    <n v="9"/>
    <n v="22"/>
    <n v="0"/>
    <n v="0"/>
  </r>
  <r>
    <x v="0"/>
    <s v="BANJARMASIN"/>
    <s v="BANUA ENAM"/>
    <x v="51"/>
    <s v="BANUA ENAM-TABALONG"/>
    <n v="82"/>
    <n v="32"/>
    <n v="19"/>
    <n v="21"/>
    <n v="0"/>
    <n v="82"/>
    <n v="33"/>
    <n v="16"/>
    <n v="15"/>
    <n v="0"/>
    <n v="89"/>
    <n v="38"/>
    <n v="24"/>
    <n v="12"/>
    <n v="0"/>
    <n v="253"/>
    <n v="103"/>
    <n v="59"/>
    <n v="48"/>
    <n v="0"/>
  </r>
  <r>
    <x v="0"/>
    <s v="TARAKAN"/>
    <s v="KALTARA"/>
    <x v="52"/>
    <s v="KALTARA-TANA TIDUNG"/>
    <n v="10"/>
    <n v="1"/>
    <n v="3"/>
    <n v="0"/>
    <n v="0"/>
    <n v="10"/>
    <n v="0"/>
    <n v="0"/>
    <n v="0"/>
    <n v="0"/>
    <n v="11"/>
    <n v="0"/>
    <n v="4"/>
    <n v="0"/>
    <n v="0"/>
    <n v="31"/>
    <n v="1"/>
    <n v="7"/>
    <n v="0"/>
    <n v="0"/>
  </r>
  <r>
    <x v="0"/>
    <s v="BANJARMASIN"/>
    <s v="KOTABARU"/>
    <x v="53"/>
    <s v="KOTABARU-TANAH BUMBU"/>
    <n v="119"/>
    <n v="45"/>
    <n v="21"/>
    <n v="27"/>
    <n v="0"/>
    <n v="120"/>
    <n v="51"/>
    <n v="18"/>
    <n v="10"/>
    <n v="0"/>
    <n v="125"/>
    <n v="56"/>
    <n v="26"/>
    <n v="5"/>
    <n v="2"/>
    <n v="364"/>
    <n v="152"/>
    <n v="65"/>
    <n v="42"/>
    <n v="2"/>
  </r>
  <r>
    <x v="0"/>
    <s v="BANJARMASIN"/>
    <s v="MARTAPURA"/>
    <x v="54"/>
    <s v="MARTAPURA-TANAH LAUT"/>
    <n v="108"/>
    <n v="29"/>
    <n v="22"/>
    <n v="40"/>
    <n v="0"/>
    <n v="110"/>
    <n v="58"/>
    <n v="19"/>
    <n v="21"/>
    <n v="0"/>
    <n v="112"/>
    <n v="67"/>
    <n v="36"/>
    <n v="17"/>
    <n v="8"/>
    <n v="330"/>
    <n v="154"/>
    <n v="77"/>
    <n v="78"/>
    <n v="8"/>
  </r>
  <r>
    <x v="0"/>
    <s v="BANJARMASIN"/>
    <s v="BANUA ENAM"/>
    <x v="55"/>
    <s v="BANUA ENAM-TAPIN"/>
    <n v="45"/>
    <n v="20"/>
    <n v="10"/>
    <n v="16"/>
    <n v="0"/>
    <n v="42"/>
    <n v="28"/>
    <n v="10"/>
    <n v="8"/>
    <n v="0"/>
    <n v="50"/>
    <n v="28"/>
    <n v="17"/>
    <n v="9"/>
    <n v="11"/>
    <n v="137"/>
    <n v="76"/>
    <n v="37"/>
    <n v="33"/>
    <n v="11"/>
  </r>
  <r>
    <x v="1"/>
    <s v="TIMIKA"/>
    <s v="MERAUKE"/>
    <x v="56"/>
    <s v="MERAUKE-ASMAT"/>
    <n v="9"/>
    <n v="0"/>
    <n v="0"/>
    <n v="0"/>
    <n v="0"/>
    <n v="3"/>
    <n v="0"/>
    <n v="0"/>
    <n v="0"/>
    <n v="0"/>
    <n v="4"/>
    <n v="0"/>
    <n v="0"/>
    <n v="0"/>
    <n v="0"/>
    <n v="16"/>
    <n v="0"/>
    <n v="0"/>
    <n v="0"/>
    <n v="0"/>
  </r>
  <r>
    <x v="1"/>
    <s v="JAYAPURA"/>
    <s v="SENTANI"/>
    <x v="57"/>
    <s v="SENTANI-BIAK NUMFOR"/>
    <n v="49"/>
    <n v="1"/>
    <n v="3"/>
    <n v="0"/>
    <n v="0"/>
    <n v="44"/>
    <n v="0"/>
    <n v="0"/>
    <n v="0"/>
    <n v="0"/>
    <n v="49"/>
    <n v="0"/>
    <n v="0"/>
    <n v="0"/>
    <n v="0"/>
    <n v="142"/>
    <n v="1"/>
    <n v="3"/>
    <n v="0"/>
    <n v="0"/>
  </r>
  <r>
    <x v="1"/>
    <s v="TIMIKA"/>
    <s v="MERAUKE"/>
    <x v="58"/>
    <s v="MERAUKE-BOVEN DIGOEL"/>
    <n v="11"/>
    <n v="0"/>
    <n v="2"/>
    <n v="0"/>
    <n v="0"/>
    <n v="4"/>
    <n v="0"/>
    <n v="0"/>
    <n v="0"/>
    <n v="0"/>
    <n v="5"/>
    <n v="0"/>
    <n v="0"/>
    <n v="0"/>
    <n v="0"/>
    <n v="20"/>
    <n v="0"/>
    <n v="2"/>
    <n v="0"/>
    <n v="0"/>
  </r>
  <r>
    <x v="1"/>
    <s v="AMBON"/>
    <s v="AMBON"/>
    <x v="59"/>
    <s v="AMBON-BURU"/>
    <n v="49"/>
    <n v="0"/>
    <n v="2"/>
    <n v="0"/>
    <n v="0"/>
    <n v="37"/>
    <n v="0"/>
    <n v="0"/>
    <n v="0"/>
    <n v="0"/>
    <n v="48"/>
    <n v="0"/>
    <n v="0"/>
    <n v="0"/>
    <n v="0"/>
    <n v="134"/>
    <n v="0"/>
    <n v="2"/>
    <n v="0"/>
    <n v="0"/>
  </r>
  <r>
    <x v="1"/>
    <s v="AMBON"/>
    <s v="AMBON"/>
    <x v="60"/>
    <s v="AMBON-BURU SELATAN"/>
    <n v="8"/>
    <n v="0"/>
    <n v="0"/>
    <n v="0"/>
    <n v="0"/>
    <n v="4"/>
    <n v="0"/>
    <n v="0"/>
    <n v="0"/>
    <n v="0"/>
    <n v="7"/>
    <n v="0"/>
    <n v="0"/>
    <n v="0"/>
    <n v="0"/>
    <n v="19"/>
    <n v="0"/>
    <n v="0"/>
    <n v="0"/>
    <n v="0"/>
  </r>
  <r>
    <x v="1"/>
    <s v="JAYAPURA"/>
    <s v="SENTANI"/>
    <x v="61"/>
    <s v="SENTANI-DEIYAI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x v="1"/>
    <s v="JAYAPURA"/>
    <s v="SENTANI"/>
    <x v="62"/>
    <s v="SENTANI-DOGIYAI"/>
    <n v="7"/>
    <n v="0"/>
    <n v="0"/>
    <n v="0"/>
    <n v="0"/>
    <n v="0"/>
    <n v="0"/>
    <n v="0"/>
    <n v="0"/>
    <n v="0"/>
    <n v="0"/>
    <n v="0"/>
    <n v="0"/>
    <n v="0"/>
    <n v="0"/>
    <n v="7"/>
    <n v="0"/>
    <n v="0"/>
    <n v="0"/>
    <n v="0"/>
  </r>
  <r>
    <x v="1"/>
    <s v="SORONG"/>
    <s v="MANOKWARI"/>
    <x v="63"/>
    <s v="MANOKWARI-FAKFAK"/>
    <n v="36"/>
    <n v="0"/>
    <n v="3"/>
    <n v="0"/>
    <n v="0"/>
    <n v="28"/>
    <n v="0"/>
    <n v="0"/>
    <n v="0"/>
    <n v="0"/>
    <n v="32"/>
    <n v="0"/>
    <n v="0"/>
    <n v="0"/>
    <n v="0"/>
    <n v="96"/>
    <n v="0"/>
    <n v="3"/>
    <n v="0"/>
    <n v="0"/>
  </r>
  <r>
    <x v="1"/>
    <s v="JAYAPURA"/>
    <s v="SENTANI"/>
    <x v="64"/>
    <s v="SENTANI-INTAN JAYA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JAYAPURA"/>
    <s v="SENTANI"/>
    <x v="65"/>
    <s v="SENTANI-JAYAPURA"/>
    <n v="107"/>
    <n v="2"/>
    <n v="6"/>
    <n v="0"/>
    <n v="0"/>
    <n v="100"/>
    <n v="0"/>
    <n v="2"/>
    <n v="0"/>
    <n v="0"/>
    <n v="105"/>
    <n v="0"/>
    <n v="3"/>
    <n v="0"/>
    <n v="0"/>
    <n v="312"/>
    <n v="2"/>
    <n v="11"/>
    <n v="0"/>
    <n v="0"/>
  </r>
  <r>
    <x v="1"/>
    <s v="JAYAPURA"/>
    <s v="SENTANI"/>
    <x v="66"/>
    <s v="SENTANI-JAYAWIJAYA"/>
    <n v="26"/>
    <n v="0"/>
    <n v="2"/>
    <n v="0"/>
    <n v="0"/>
    <n v="22"/>
    <n v="0"/>
    <n v="0"/>
    <n v="0"/>
    <n v="0"/>
    <n v="26"/>
    <n v="0"/>
    <n v="0"/>
    <n v="0"/>
    <n v="0"/>
    <n v="74"/>
    <n v="0"/>
    <n v="2"/>
    <n v="0"/>
    <n v="0"/>
  </r>
  <r>
    <x v="1"/>
    <s v="SORONG"/>
    <s v="MANOKWARI"/>
    <x v="67"/>
    <s v="MANOKWARI-KAIMANA"/>
    <n v="14"/>
    <n v="0"/>
    <n v="1"/>
    <n v="0"/>
    <n v="0"/>
    <n v="12"/>
    <n v="0"/>
    <n v="0"/>
    <n v="0"/>
    <n v="0"/>
    <n v="14"/>
    <n v="0"/>
    <n v="0"/>
    <n v="0"/>
    <n v="0"/>
    <n v="40"/>
    <n v="0"/>
    <n v="1"/>
    <n v="0"/>
    <n v="0"/>
  </r>
  <r>
    <x v="1"/>
    <s v="JAYAPURA"/>
    <s v="SENTANI"/>
    <x v="68"/>
    <s v="SENTANI-KEEROM"/>
    <n v="25"/>
    <n v="1"/>
    <n v="3"/>
    <n v="0"/>
    <n v="0"/>
    <n v="23"/>
    <n v="0"/>
    <n v="0"/>
    <n v="0"/>
    <n v="0"/>
    <n v="24"/>
    <n v="0"/>
    <n v="0"/>
    <n v="0"/>
    <n v="0"/>
    <n v="72"/>
    <n v="1"/>
    <n v="3"/>
    <n v="0"/>
    <n v="0"/>
  </r>
  <r>
    <x v="1"/>
    <s v="AMBON"/>
    <s v="TUAL ARU"/>
    <x v="69"/>
    <s v="TUAL ARU-KEPULAUAN ARU"/>
    <n v="13"/>
    <n v="0"/>
    <n v="1"/>
    <n v="0"/>
    <n v="0"/>
    <n v="10"/>
    <n v="0"/>
    <n v="0"/>
    <n v="0"/>
    <n v="0"/>
    <n v="12"/>
    <n v="0"/>
    <n v="0"/>
    <n v="0"/>
    <n v="0"/>
    <n v="35"/>
    <n v="0"/>
    <n v="1"/>
    <n v="0"/>
    <n v="0"/>
  </r>
  <r>
    <x v="1"/>
    <s v="JAYAPURA"/>
    <s v="SENTANI"/>
    <x v="70"/>
    <s v="SENTANI-KEPULAUAN YAPEN"/>
    <n v="15"/>
    <n v="0"/>
    <n v="2"/>
    <n v="0"/>
    <n v="0"/>
    <n v="10"/>
    <n v="0"/>
    <n v="0"/>
    <n v="0"/>
    <n v="0"/>
    <n v="15"/>
    <n v="0"/>
    <n v="0"/>
    <n v="0"/>
    <n v="0"/>
    <n v="40"/>
    <n v="0"/>
    <n v="2"/>
    <n v="0"/>
    <n v="0"/>
  </r>
  <r>
    <x v="1"/>
    <s v="AMBON"/>
    <s v="AMBON"/>
    <x v="71"/>
    <s v="AMBON-KOTA AMBON"/>
    <n v="235"/>
    <n v="7"/>
    <n v="21"/>
    <n v="0"/>
    <n v="0"/>
    <n v="223"/>
    <n v="3"/>
    <n v="4"/>
    <n v="0"/>
    <n v="0"/>
    <n v="232"/>
    <n v="0"/>
    <n v="15"/>
    <n v="0"/>
    <n v="0"/>
    <n v="690"/>
    <n v="10"/>
    <n v="40"/>
    <n v="0"/>
    <n v="0"/>
  </r>
  <r>
    <x v="1"/>
    <s v="JAYAPURA"/>
    <s v="JAYAPURA"/>
    <x v="72"/>
    <s v="JAYAPURA-KOTA JAYAPURA"/>
    <n v="283"/>
    <n v="13"/>
    <n v="20"/>
    <n v="0"/>
    <n v="0"/>
    <n v="280"/>
    <n v="2"/>
    <n v="7"/>
    <n v="0"/>
    <n v="0"/>
    <n v="282"/>
    <n v="0"/>
    <n v="25"/>
    <n v="0"/>
    <n v="0"/>
    <n v="845"/>
    <n v="15"/>
    <n v="52"/>
    <n v="0"/>
    <n v="0"/>
  </r>
  <r>
    <x v="1"/>
    <s v="SORONG"/>
    <s v="SORONG"/>
    <x v="73"/>
    <s v="SORONG-KOTA SORONG"/>
    <n v="143"/>
    <n v="6"/>
    <n v="14"/>
    <n v="0"/>
    <n v="0"/>
    <n v="139"/>
    <n v="0"/>
    <n v="4"/>
    <n v="0"/>
    <n v="0"/>
    <n v="143"/>
    <n v="0"/>
    <n v="9"/>
    <n v="0"/>
    <n v="0"/>
    <n v="425"/>
    <n v="6"/>
    <n v="27"/>
    <n v="0"/>
    <n v="0"/>
  </r>
  <r>
    <x v="1"/>
    <s v="AMBON"/>
    <s v="TUAL ARU"/>
    <x v="74"/>
    <s v="TUAL ARU-KOTA TUAL"/>
    <n v="26"/>
    <n v="0"/>
    <n v="3"/>
    <n v="0"/>
    <n v="0"/>
    <n v="20"/>
    <n v="0"/>
    <n v="0"/>
    <n v="0"/>
    <n v="0"/>
    <n v="26"/>
    <n v="0"/>
    <n v="0"/>
    <n v="0"/>
    <n v="0"/>
    <n v="72"/>
    <n v="0"/>
    <n v="3"/>
    <n v="0"/>
    <n v="0"/>
  </r>
  <r>
    <x v="1"/>
    <s v="JAYAPURA"/>
    <s v="SENTANI"/>
    <x v="75"/>
    <s v="SENTANI-LANNY JAYA"/>
    <n v="2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</r>
  <r>
    <x v="1"/>
    <s v="AMBON"/>
    <s v="TUAL ARU"/>
    <x v="76"/>
    <s v="TUAL ARU-MALUKU BARAT DAYA"/>
    <n v="5"/>
    <n v="0"/>
    <n v="0"/>
    <n v="0"/>
    <n v="0"/>
    <n v="0"/>
    <n v="0"/>
    <n v="0"/>
    <n v="0"/>
    <n v="0"/>
    <n v="1"/>
    <n v="0"/>
    <n v="0"/>
    <n v="0"/>
    <n v="0"/>
    <n v="6"/>
    <n v="0"/>
    <n v="0"/>
    <n v="0"/>
    <n v="0"/>
  </r>
  <r>
    <x v="1"/>
    <s v="AMBON"/>
    <s v="AMBON"/>
    <x v="77"/>
    <s v="AMBON-MALUKU TENGAH"/>
    <n v="16"/>
    <n v="0"/>
    <n v="0"/>
    <n v="0"/>
    <n v="0"/>
    <n v="12"/>
    <n v="0"/>
    <n v="0"/>
    <n v="0"/>
    <n v="0"/>
    <n v="16"/>
    <n v="0"/>
    <n v="0"/>
    <n v="0"/>
    <n v="0"/>
    <n v="44"/>
    <n v="0"/>
    <n v="0"/>
    <n v="0"/>
    <n v="0"/>
  </r>
  <r>
    <x v="1"/>
    <s v="AMBON"/>
    <s v="MASOHI"/>
    <x v="77"/>
    <s v="MASOHI-MALUKU TENGAH"/>
    <n v="102"/>
    <n v="0"/>
    <n v="5"/>
    <n v="0"/>
    <n v="0"/>
    <n v="74"/>
    <n v="0"/>
    <n v="2"/>
    <n v="0"/>
    <n v="0"/>
    <n v="102"/>
    <n v="0"/>
    <n v="2"/>
    <n v="0"/>
    <n v="0"/>
    <n v="278"/>
    <n v="0"/>
    <n v="9"/>
    <n v="0"/>
    <n v="0"/>
  </r>
  <r>
    <x v="1"/>
    <s v="AMBON"/>
    <s v="TUAL ARU"/>
    <x v="78"/>
    <s v="TUAL ARU-MALUKU TENGGARA"/>
    <n v="34"/>
    <n v="0"/>
    <n v="3"/>
    <n v="0"/>
    <n v="0"/>
    <n v="21"/>
    <n v="0"/>
    <n v="0"/>
    <n v="0"/>
    <n v="0"/>
    <n v="34"/>
    <n v="0"/>
    <n v="0"/>
    <n v="0"/>
    <n v="0"/>
    <n v="89"/>
    <n v="0"/>
    <n v="3"/>
    <n v="0"/>
    <n v="0"/>
  </r>
  <r>
    <x v="1"/>
    <s v="AMBON"/>
    <s v="TUAL ARU"/>
    <x v="79"/>
    <s v="TUAL ARU-MALUKU TENGGARA BARAT"/>
    <n v="22"/>
    <n v="0"/>
    <n v="1"/>
    <n v="0"/>
    <n v="0"/>
    <n v="9"/>
    <n v="0"/>
    <n v="0"/>
    <n v="0"/>
    <n v="0"/>
    <n v="16"/>
    <n v="0"/>
    <n v="0"/>
    <n v="0"/>
    <n v="0"/>
    <n v="47"/>
    <n v="0"/>
    <n v="1"/>
    <n v="0"/>
    <n v="0"/>
  </r>
  <r>
    <x v="1"/>
    <s v="JAYAPURA"/>
    <s v="SENTANI"/>
    <x v="80"/>
    <s v="SENTANI-MAMBERAMO RAYA"/>
    <n v="2"/>
    <n v="0"/>
    <n v="0"/>
    <n v="0"/>
    <n v="0"/>
    <n v="2"/>
    <n v="0"/>
    <n v="0"/>
    <n v="0"/>
    <n v="0"/>
    <n v="2"/>
    <n v="0"/>
    <n v="0"/>
    <n v="0"/>
    <n v="0"/>
    <n v="6"/>
    <n v="0"/>
    <n v="0"/>
    <n v="0"/>
    <n v="0"/>
  </r>
  <r>
    <x v="1"/>
    <s v="JAYAPURA"/>
    <s v="SENTANI"/>
    <x v="81"/>
    <s v="SENTANI-MAMBERAMO TENGAH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s v="SORONG"/>
    <s v="MANOKWARI"/>
    <x v="82"/>
    <s v="MANOKWARI-MANOKWARI"/>
    <n v="102"/>
    <n v="1"/>
    <n v="5"/>
    <n v="0"/>
    <n v="0"/>
    <n v="92"/>
    <n v="0"/>
    <n v="0"/>
    <n v="0"/>
    <n v="0"/>
    <n v="102"/>
    <n v="0"/>
    <n v="0"/>
    <n v="0"/>
    <n v="0"/>
    <n v="296"/>
    <n v="1"/>
    <n v="5"/>
    <n v="0"/>
    <n v="0"/>
  </r>
  <r>
    <x v="1"/>
    <s v="SORONG"/>
    <s v="MANOKWARI"/>
    <x v="83"/>
    <s v="MANOKWARI-MANOKWARI SELATAN"/>
    <n v="7"/>
    <n v="0"/>
    <n v="0"/>
    <n v="0"/>
    <n v="0"/>
    <n v="3"/>
    <n v="0"/>
    <n v="0"/>
    <n v="0"/>
    <n v="0"/>
    <n v="7"/>
    <n v="0"/>
    <n v="0"/>
    <n v="0"/>
    <n v="0"/>
    <n v="17"/>
    <n v="0"/>
    <n v="0"/>
    <n v="0"/>
    <n v="0"/>
  </r>
  <r>
    <x v="1"/>
    <s v="TIMIKA"/>
    <s v="MERAUKE"/>
    <x v="84"/>
    <s v="MERAUKE-MAPPI"/>
    <n v="6"/>
    <n v="0"/>
    <n v="0"/>
    <n v="0"/>
    <n v="0"/>
    <n v="1"/>
    <n v="0"/>
    <n v="0"/>
    <n v="0"/>
    <n v="0"/>
    <n v="0"/>
    <n v="0"/>
    <n v="0"/>
    <n v="0"/>
    <n v="0"/>
    <n v="7"/>
    <n v="0"/>
    <n v="0"/>
    <n v="0"/>
    <n v="0"/>
  </r>
  <r>
    <x v="1"/>
    <s v="SORONG"/>
    <s v="SORONG"/>
    <x v="85"/>
    <s v="SORONG-MAYBRAT"/>
    <n v="3"/>
    <n v="0"/>
    <n v="0"/>
    <n v="0"/>
    <n v="0"/>
    <n v="0"/>
    <n v="0"/>
    <n v="0"/>
    <n v="0"/>
    <n v="0"/>
    <n v="1"/>
    <n v="0"/>
    <n v="0"/>
    <n v="0"/>
    <n v="0"/>
    <n v="4"/>
    <n v="0"/>
    <n v="0"/>
    <n v="0"/>
    <n v="0"/>
  </r>
  <r>
    <x v="1"/>
    <s v="TIMIKA"/>
    <s v="MERAUKE"/>
    <x v="86"/>
    <s v="MERAUKE-MERAUKE"/>
    <n v="118"/>
    <n v="1"/>
    <n v="7"/>
    <n v="0"/>
    <n v="0"/>
    <n v="95"/>
    <n v="2"/>
    <n v="0"/>
    <n v="0"/>
    <n v="0"/>
    <n v="115"/>
    <n v="0"/>
    <n v="0"/>
    <n v="0"/>
    <n v="0"/>
    <n v="328"/>
    <n v="3"/>
    <n v="7"/>
    <n v="0"/>
    <n v="0"/>
  </r>
  <r>
    <x v="1"/>
    <s v="TIMIKA"/>
    <s v="TIMIKA"/>
    <x v="87"/>
    <s v="TIMIKA-MIMIKA"/>
    <n v="173"/>
    <n v="2"/>
    <n v="8"/>
    <n v="0"/>
    <n v="0"/>
    <n v="161"/>
    <n v="1"/>
    <n v="7"/>
    <n v="0"/>
    <n v="0"/>
    <n v="174"/>
    <n v="0"/>
    <n v="8"/>
    <n v="0"/>
    <n v="0"/>
    <n v="508"/>
    <n v="3"/>
    <n v="23"/>
    <n v="0"/>
    <n v="0"/>
  </r>
  <r>
    <x v="1"/>
    <s v="JAYAPURA"/>
    <s v="NABIRE"/>
    <x v="88"/>
    <s v="NABIRE-NABIRE"/>
    <n v="60"/>
    <n v="0"/>
    <n v="5"/>
    <n v="0"/>
    <n v="0"/>
    <n v="51"/>
    <n v="0"/>
    <n v="0"/>
    <n v="0"/>
    <n v="0"/>
    <n v="42"/>
    <n v="0"/>
    <n v="0"/>
    <n v="0"/>
    <n v="0"/>
    <n v="153"/>
    <n v="0"/>
    <n v="5"/>
    <n v="0"/>
    <n v="0"/>
  </r>
  <r>
    <x v="1"/>
    <s v="TIMIKA"/>
    <s v="MERAUKE"/>
    <x v="89"/>
    <s v="MERAUKE-NDUGA"/>
    <n v="1"/>
    <n v="0"/>
    <n v="0"/>
    <n v="0"/>
    <n v="0"/>
    <n v="1"/>
    <n v="0"/>
    <n v="0"/>
    <n v="0"/>
    <n v="0"/>
    <n v="1"/>
    <n v="0"/>
    <n v="0"/>
    <n v="0"/>
    <n v="0"/>
    <n v="3"/>
    <n v="0"/>
    <n v="0"/>
    <n v="0"/>
    <n v="0"/>
  </r>
  <r>
    <x v="1"/>
    <s v="JAYAPURA"/>
    <s v="SENTANI"/>
    <x v="90"/>
    <s v="SENTANI-PANIAI"/>
    <n v="3"/>
    <n v="0"/>
    <n v="0"/>
    <n v="0"/>
    <n v="0"/>
    <n v="1"/>
    <n v="0"/>
    <n v="0"/>
    <n v="0"/>
    <n v="0"/>
    <n v="0"/>
    <n v="0"/>
    <n v="0"/>
    <n v="0"/>
    <n v="0"/>
    <n v="4"/>
    <n v="0"/>
    <n v="0"/>
    <n v="0"/>
    <n v="0"/>
  </r>
  <r>
    <x v="1"/>
    <s v="SORONG"/>
    <s v="MANOKWARI"/>
    <x v="91"/>
    <s v="MANOKWARI-PEGUNUNGAN ARFAK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s v="TIMIKA"/>
    <s v="MERAUKE"/>
    <x v="92"/>
    <s v="MERAUKE-PEGUNUNGAN BINTANG"/>
    <n v="2"/>
    <n v="0"/>
    <n v="0"/>
    <n v="0"/>
    <n v="0"/>
    <n v="0"/>
    <n v="0"/>
    <n v="0"/>
    <n v="0"/>
    <n v="0"/>
    <n v="1"/>
    <n v="0"/>
    <n v="0"/>
    <n v="0"/>
    <n v="0"/>
    <n v="3"/>
    <n v="0"/>
    <n v="0"/>
    <n v="0"/>
    <n v="0"/>
  </r>
  <r>
    <x v="1"/>
    <s v="TIMIKA"/>
    <s v="MERAUKE"/>
    <x v="93"/>
    <s v="MERAUKE-PUNCAK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s v="JAYAPURA"/>
    <s v="SENTANI"/>
    <x v="94"/>
    <s v="SENTANI-PUNCAK JAYA"/>
    <n v="4"/>
    <n v="0"/>
    <n v="0"/>
    <n v="0"/>
    <n v="0"/>
    <n v="2"/>
    <n v="0"/>
    <n v="0"/>
    <n v="0"/>
    <n v="0"/>
    <n v="1"/>
    <n v="0"/>
    <n v="0"/>
    <n v="0"/>
    <n v="0"/>
    <n v="7"/>
    <n v="0"/>
    <n v="0"/>
    <n v="0"/>
    <n v="0"/>
  </r>
  <r>
    <x v="1"/>
    <s v="SORONG"/>
    <s v="SORONG"/>
    <x v="95"/>
    <s v="SORONG-RAJA AMPAT"/>
    <n v="13"/>
    <n v="0"/>
    <n v="1"/>
    <n v="0"/>
    <n v="0"/>
    <n v="12"/>
    <n v="0"/>
    <n v="0"/>
    <n v="0"/>
    <n v="0"/>
    <n v="13"/>
    <n v="0"/>
    <n v="0"/>
    <n v="0"/>
    <n v="0"/>
    <n v="38"/>
    <n v="0"/>
    <n v="1"/>
    <n v="0"/>
    <n v="0"/>
  </r>
  <r>
    <x v="1"/>
    <s v="JAYAPURA"/>
    <s v="SENTANI"/>
    <x v="96"/>
    <s v="SENTANI-SARMI"/>
    <n v="19"/>
    <n v="0"/>
    <n v="2"/>
    <n v="0"/>
    <n v="0"/>
    <n v="14"/>
    <n v="0"/>
    <n v="0"/>
    <n v="0"/>
    <n v="0"/>
    <n v="19"/>
    <n v="0"/>
    <n v="0"/>
    <n v="0"/>
    <n v="0"/>
    <n v="52"/>
    <n v="0"/>
    <n v="2"/>
    <n v="0"/>
    <n v="0"/>
  </r>
  <r>
    <x v="1"/>
    <s v="AMBON"/>
    <s v="MASOHI"/>
    <x v="97"/>
    <s v="MASOHI-SERAM BAGIAN BARAT"/>
    <n v="43"/>
    <n v="0"/>
    <n v="4"/>
    <n v="0"/>
    <n v="0"/>
    <n v="24"/>
    <n v="0"/>
    <n v="0"/>
    <n v="0"/>
    <n v="0"/>
    <n v="43"/>
    <n v="0"/>
    <n v="0"/>
    <n v="0"/>
    <n v="0"/>
    <n v="110"/>
    <n v="0"/>
    <n v="4"/>
    <n v="0"/>
    <n v="0"/>
  </r>
  <r>
    <x v="1"/>
    <s v="AMBON"/>
    <s v="MASOHI"/>
    <x v="98"/>
    <s v="MASOHI-SERAM BAGIAN TIMUR"/>
    <n v="18"/>
    <n v="0"/>
    <n v="1"/>
    <n v="0"/>
    <n v="0"/>
    <n v="12"/>
    <n v="0"/>
    <n v="0"/>
    <n v="0"/>
    <n v="0"/>
    <n v="13"/>
    <n v="0"/>
    <n v="0"/>
    <n v="0"/>
    <n v="0"/>
    <n v="43"/>
    <n v="0"/>
    <n v="1"/>
    <n v="0"/>
    <n v="0"/>
  </r>
  <r>
    <x v="1"/>
    <s v="SORONG"/>
    <s v="SORONG"/>
    <x v="99"/>
    <s v="SORONG-SORONG"/>
    <n v="42"/>
    <n v="4"/>
    <n v="14"/>
    <n v="0"/>
    <n v="0"/>
    <n v="37"/>
    <n v="0"/>
    <n v="4"/>
    <n v="0"/>
    <n v="0"/>
    <n v="41"/>
    <n v="0"/>
    <n v="9"/>
    <n v="0"/>
    <n v="0"/>
    <n v="120"/>
    <n v="4"/>
    <n v="27"/>
    <n v="0"/>
    <n v="0"/>
  </r>
  <r>
    <x v="1"/>
    <s v="SORONG"/>
    <s v="SORONG"/>
    <x v="100"/>
    <s v="SORONG-SORONG SELATAN"/>
    <n v="11"/>
    <n v="0"/>
    <n v="1"/>
    <n v="0"/>
    <n v="0"/>
    <n v="4"/>
    <n v="0"/>
    <n v="0"/>
    <n v="0"/>
    <n v="0"/>
    <n v="11"/>
    <n v="0"/>
    <n v="0"/>
    <n v="0"/>
    <n v="0"/>
    <n v="26"/>
    <n v="0"/>
    <n v="1"/>
    <n v="0"/>
    <n v="0"/>
  </r>
  <r>
    <x v="1"/>
    <s v="JAYAPURA"/>
    <s v="SENTANI"/>
    <x v="101"/>
    <s v="SENTANI-SUPIORI"/>
    <n v="9"/>
    <n v="0"/>
    <n v="0"/>
    <n v="0"/>
    <n v="0"/>
    <n v="3"/>
    <n v="0"/>
    <n v="0"/>
    <n v="0"/>
    <n v="0"/>
    <n v="9"/>
    <n v="0"/>
    <n v="0"/>
    <n v="0"/>
    <n v="0"/>
    <n v="21"/>
    <n v="0"/>
    <n v="0"/>
    <n v="0"/>
    <n v="0"/>
  </r>
  <r>
    <x v="1"/>
    <s v="SORONG"/>
    <s v="MANOKWARI"/>
    <x v="102"/>
    <s v="MANOKWARI-TAMBRAUW"/>
    <n v="1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1"/>
    <s v="SORONG"/>
    <s v="MANOKWARI"/>
    <x v="103"/>
    <s v="MANOKWARI-TELUK BINTUNI"/>
    <n v="24"/>
    <n v="0"/>
    <n v="7"/>
    <n v="0"/>
    <n v="0"/>
    <n v="19"/>
    <n v="0"/>
    <n v="0"/>
    <n v="0"/>
    <n v="0"/>
    <n v="24"/>
    <n v="0"/>
    <n v="0"/>
    <n v="0"/>
    <n v="0"/>
    <n v="67"/>
    <n v="0"/>
    <n v="7"/>
    <n v="0"/>
    <n v="0"/>
  </r>
  <r>
    <x v="1"/>
    <s v="SORONG"/>
    <s v="MANOKWARI"/>
    <x v="104"/>
    <s v="MANOKWARI-TELUK WONDAMA"/>
    <n v="8"/>
    <n v="0"/>
    <n v="0"/>
    <n v="0"/>
    <n v="0"/>
    <n v="2"/>
    <n v="0"/>
    <n v="0"/>
    <n v="0"/>
    <n v="0"/>
    <n v="8"/>
    <n v="0"/>
    <n v="0"/>
    <n v="0"/>
    <n v="0"/>
    <n v="18"/>
    <n v="0"/>
    <n v="0"/>
    <n v="0"/>
    <n v="0"/>
  </r>
  <r>
    <x v="1"/>
    <s v="JAYAPURA"/>
    <s v="SENTANI"/>
    <x v="105"/>
    <s v="SENTANI-TOLIKARA"/>
    <n v="3"/>
    <n v="0"/>
    <n v="0"/>
    <n v="0"/>
    <n v="0"/>
    <n v="1"/>
    <n v="0"/>
    <n v="0"/>
    <n v="0"/>
    <n v="0"/>
    <n v="0"/>
    <n v="0"/>
    <n v="0"/>
    <n v="0"/>
    <n v="0"/>
    <n v="4"/>
    <n v="0"/>
    <n v="0"/>
    <n v="0"/>
    <n v="0"/>
  </r>
  <r>
    <x v="1"/>
    <s v="JAYAPURA"/>
    <s v="SENTANI"/>
    <x v="106"/>
    <s v="SENTANI-WAROPEN"/>
    <n v="5"/>
    <n v="0"/>
    <n v="0"/>
    <n v="0"/>
    <n v="0"/>
    <n v="1"/>
    <n v="0"/>
    <n v="0"/>
    <n v="0"/>
    <n v="0"/>
    <n v="5"/>
    <n v="0"/>
    <n v="0"/>
    <n v="0"/>
    <n v="0"/>
    <n v="11"/>
    <n v="0"/>
    <n v="0"/>
    <n v="0"/>
    <n v="0"/>
  </r>
  <r>
    <x v="1"/>
    <s v="TIMIKA"/>
    <s v="MERAUKE"/>
    <x v="107"/>
    <s v="MERAUKE-YAHUKIMO"/>
    <n v="3"/>
    <n v="0"/>
    <n v="0"/>
    <n v="0"/>
    <n v="0"/>
    <n v="1"/>
    <n v="0"/>
    <n v="0"/>
    <n v="0"/>
    <n v="0"/>
    <n v="2"/>
    <n v="0"/>
    <n v="0"/>
    <n v="0"/>
    <n v="0"/>
    <n v="6"/>
    <n v="0"/>
    <n v="0"/>
    <n v="0"/>
    <n v="0"/>
  </r>
  <r>
    <x v="1"/>
    <s v="JAYAPURA"/>
    <s v="SENTANI"/>
    <x v="108"/>
    <s v="SENTANI-YALIMO"/>
    <n v="1"/>
    <n v="0"/>
    <n v="0"/>
    <n v="0"/>
    <n v="0"/>
    <n v="1"/>
    <n v="0"/>
    <n v="0"/>
    <n v="0"/>
    <n v="0"/>
    <n v="0"/>
    <n v="0"/>
    <n v="0"/>
    <n v="0"/>
    <n v="0"/>
    <n v="2"/>
    <n v="0"/>
    <n v="0"/>
    <n v="0"/>
    <n v="0"/>
  </r>
  <r>
    <x v="2"/>
    <s v="PALU"/>
    <s v="BANGGAI"/>
    <x v="109"/>
    <s v="BANGGAI-BANGGAI"/>
    <n v="110"/>
    <n v="0"/>
    <n v="20"/>
    <n v="0"/>
    <n v="0"/>
    <n v="80"/>
    <n v="0"/>
    <n v="19"/>
    <n v="0"/>
    <n v="0"/>
    <n v="109"/>
    <n v="0"/>
    <n v="40"/>
    <n v="0"/>
    <n v="0"/>
    <n v="299"/>
    <n v="0"/>
    <n v="79"/>
    <n v="0"/>
    <n v="0"/>
  </r>
  <r>
    <x v="2"/>
    <s v="PALU"/>
    <s v="BANGGAI"/>
    <x v="110"/>
    <s v="BANGGAI-BANGGAI KEPULAUAN"/>
    <n v="20"/>
    <n v="0"/>
    <n v="0"/>
    <n v="0"/>
    <n v="0"/>
    <n v="13"/>
    <n v="0"/>
    <n v="0"/>
    <n v="0"/>
    <n v="0"/>
    <n v="19"/>
    <n v="0"/>
    <n v="0"/>
    <n v="0"/>
    <n v="0"/>
    <n v="52"/>
    <n v="0"/>
    <n v="0"/>
    <n v="0"/>
    <n v="0"/>
  </r>
  <r>
    <x v="2"/>
    <s v="PALU"/>
    <s v="BANGGAI"/>
    <x v="111"/>
    <s v="BANGGAI-BANGGAI LAUT"/>
    <n v="14"/>
    <n v="0"/>
    <n v="0"/>
    <n v="0"/>
    <n v="0"/>
    <n v="8"/>
    <n v="0"/>
    <n v="0"/>
    <n v="0"/>
    <n v="0"/>
    <n v="12"/>
    <n v="0"/>
    <n v="0"/>
    <n v="0"/>
    <n v="0"/>
    <n v="34"/>
    <n v="0"/>
    <n v="0"/>
    <n v="0"/>
    <n v="0"/>
  </r>
  <r>
    <x v="2"/>
    <s v="MAKASSAR"/>
    <s v="BONE BULUKUMBA"/>
    <x v="112"/>
    <s v="BONE BULUKUMBA-BANTAENG"/>
    <n v="30"/>
    <n v="5"/>
    <n v="17"/>
    <n v="15"/>
    <n v="0"/>
    <n v="21"/>
    <n v="21"/>
    <n v="20"/>
    <n v="13"/>
    <n v="0"/>
    <n v="30"/>
    <n v="20"/>
    <n v="13"/>
    <n v="17"/>
    <n v="15"/>
    <n v="81"/>
    <n v="46"/>
    <n v="50"/>
    <n v="45"/>
    <n v="15"/>
  </r>
  <r>
    <x v="2"/>
    <s v="MAKASSAR"/>
    <s v="BARRU MAROS"/>
    <x v="113"/>
    <s v="BARRU MAROS-BARRU"/>
    <n v="46"/>
    <n v="13"/>
    <n v="13"/>
    <n v="18"/>
    <n v="0"/>
    <n v="37"/>
    <n v="20"/>
    <n v="18"/>
    <n v="9"/>
    <n v="0"/>
    <n v="46"/>
    <n v="20"/>
    <n v="19"/>
    <n v="11"/>
    <n v="20"/>
    <n v="129"/>
    <n v="53"/>
    <n v="50"/>
    <n v="38"/>
    <n v="20"/>
  </r>
  <r>
    <x v="2"/>
    <s v="GORONTALO"/>
    <s v="GORONTALO"/>
    <x v="114"/>
    <s v="GORONTALO-BOALEMO"/>
    <n v="26"/>
    <n v="0"/>
    <n v="3"/>
    <n v="0"/>
    <n v="0"/>
    <n v="23"/>
    <n v="3"/>
    <n v="5"/>
    <n v="0"/>
    <n v="0"/>
    <n v="25"/>
    <n v="0"/>
    <n v="5"/>
    <n v="9"/>
    <n v="0"/>
    <n v="74"/>
    <n v="3"/>
    <n v="13"/>
    <n v="9"/>
    <n v="0"/>
  </r>
  <r>
    <x v="2"/>
    <s v="GORONTALO"/>
    <s v="GORONTALO"/>
    <x v="115"/>
    <s v="GORONTALO-BOLAANG MONGONDOW"/>
    <n v="62"/>
    <n v="5"/>
    <n v="29"/>
    <n v="4"/>
    <n v="0"/>
    <n v="38"/>
    <n v="6"/>
    <n v="33"/>
    <n v="3"/>
    <n v="0"/>
    <n v="53"/>
    <n v="0"/>
    <n v="28"/>
    <n v="16"/>
    <n v="4"/>
    <n v="153"/>
    <n v="11"/>
    <n v="90"/>
    <n v="23"/>
    <n v="4"/>
  </r>
  <r>
    <x v="2"/>
    <s v="GORONTALO"/>
    <s v="GORONTALO"/>
    <x v="116"/>
    <s v="GORONTALO-BOLAANG MONGONDOW SELATAN"/>
    <n v="16"/>
    <n v="0"/>
    <n v="15"/>
    <n v="0"/>
    <n v="0"/>
    <n v="7"/>
    <n v="0"/>
    <n v="13"/>
    <n v="0"/>
    <n v="0"/>
    <n v="16"/>
    <n v="0"/>
    <n v="13"/>
    <n v="0"/>
    <n v="0"/>
    <n v="39"/>
    <n v="0"/>
    <n v="41"/>
    <n v="0"/>
    <n v="0"/>
  </r>
  <r>
    <x v="2"/>
    <s v="MANADO"/>
    <s v="BITUNG MINAHASA TALAUD"/>
    <x v="117"/>
    <s v="BITUNG MINAHASA TALAUD-BOLAANG MONGONDOW TIMUR"/>
    <n v="19"/>
    <n v="2"/>
    <n v="9"/>
    <n v="5"/>
    <n v="0"/>
    <n v="12"/>
    <n v="2"/>
    <n v="11"/>
    <n v="3"/>
    <n v="0"/>
    <n v="18"/>
    <n v="0"/>
    <n v="8"/>
    <n v="10"/>
    <n v="0"/>
    <n v="49"/>
    <n v="4"/>
    <n v="28"/>
    <n v="18"/>
    <n v="0"/>
  </r>
  <r>
    <x v="2"/>
    <s v="GORONTALO"/>
    <s v="GORONTALO"/>
    <x v="118"/>
    <s v="GORONTALO-BOLAANG MONGONDOW UTARA"/>
    <n v="23"/>
    <n v="9"/>
    <n v="4"/>
    <n v="0"/>
    <n v="0"/>
    <n v="14"/>
    <n v="6"/>
    <n v="5"/>
    <n v="0"/>
    <n v="0"/>
    <n v="23"/>
    <n v="0"/>
    <n v="5"/>
    <n v="1"/>
    <n v="2"/>
    <n v="60"/>
    <n v="15"/>
    <n v="14"/>
    <n v="1"/>
    <n v="2"/>
  </r>
  <r>
    <x v="2"/>
    <s v="KENDARI"/>
    <s v="KENDARI"/>
    <x v="119"/>
    <s v="KENDARI-BOMBANA"/>
    <n v="39"/>
    <n v="5"/>
    <n v="1"/>
    <n v="0"/>
    <n v="0"/>
    <n v="21"/>
    <n v="8"/>
    <n v="0"/>
    <n v="0"/>
    <n v="0"/>
    <n v="37"/>
    <n v="10"/>
    <n v="0"/>
    <n v="0"/>
    <n v="0"/>
    <n v="97"/>
    <n v="23"/>
    <n v="1"/>
    <n v="0"/>
    <n v="0"/>
  </r>
  <r>
    <x v="2"/>
    <s v="MAKASSAR"/>
    <s v="BONE BULUKUMBA"/>
    <x v="120"/>
    <s v="BONE BULUKUMBA-BONE"/>
    <n v="194"/>
    <n v="37"/>
    <n v="21"/>
    <n v="61"/>
    <n v="0"/>
    <n v="151"/>
    <n v="61"/>
    <n v="54"/>
    <n v="5"/>
    <n v="0"/>
    <n v="189"/>
    <n v="27"/>
    <n v="60"/>
    <n v="72"/>
    <n v="12"/>
    <n v="534"/>
    <n v="125"/>
    <n v="135"/>
    <n v="138"/>
    <n v="12"/>
  </r>
  <r>
    <x v="2"/>
    <s v="GORONTALO"/>
    <s v="GORONTALO"/>
    <x v="121"/>
    <s v="GORONTALO-BONE BOLANGO"/>
    <n v="50"/>
    <n v="5"/>
    <n v="7"/>
    <n v="0"/>
    <n v="0"/>
    <n v="47"/>
    <n v="23"/>
    <n v="9"/>
    <n v="0"/>
    <n v="0"/>
    <n v="48"/>
    <n v="11"/>
    <n v="9"/>
    <n v="28"/>
    <n v="0"/>
    <n v="145"/>
    <n v="39"/>
    <n v="25"/>
    <n v="28"/>
    <n v="0"/>
  </r>
  <r>
    <x v="2"/>
    <s v="MAKASSAR"/>
    <s v="BONE BULUKUMBA"/>
    <x v="122"/>
    <s v="BONE BULUKUMBA-BULUKUMBA"/>
    <n v="93"/>
    <n v="22"/>
    <n v="35"/>
    <n v="32"/>
    <n v="0"/>
    <n v="68"/>
    <n v="42"/>
    <n v="47"/>
    <n v="12"/>
    <n v="0"/>
    <n v="88"/>
    <n v="21"/>
    <n v="33"/>
    <n v="34"/>
    <n v="20"/>
    <n v="249"/>
    <n v="85"/>
    <n v="115"/>
    <n v="78"/>
    <n v="20"/>
  </r>
  <r>
    <x v="2"/>
    <s v="GORONTALO"/>
    <s v="GORONTALO"/>
    <x v="123"/>
    <s v="GORONTALO-BUOL"/>
    <n v="29"/>
    <n v="0"/>
    <n v="1"/>
    <n v="0"/>
    <n v="0"/>
    <n v="20"/>
    <n v="0"/>
    <n v="0"/>
    <n v="0"/>
    <n v="0"/>
    <n v="28"/>
    <n v="0"/>
    <n v="0"/>
    <n v="0"/>
    <n v="0"/>
    <n v="77"/>
    <n v="0"/>
    <n v="1"/>
    <n v="0"/>
    <n v="0"/>
  </r>
  <r>
    <x v="2"/>
    <s v="KENDARI"/>
    <s v="BAU BAU"/>
    <x v="124"/>
    <s v="BAU BAU-BUTON"/>
    <n v="27"/>
    <n v="4"/>
    <n v="1"/>
    <n v="0"/>
    <n v="0"/>
    <n v="12"/>
    <n v="3"/>
    <n v="1"/>
    <n v="0"/>
    <n v="0"/>
    <n v="26"/>
    <n v="0"/>
    <n v="1"/>
    <n v="0"/>
    <n v="0"/>
    <n v="65"/>
    <n v="7"/>
    <n v="3"/>
    <n v="0"/>
    <n v="0"/>
  </r>
  <r>
    <x v="2"/>
    <s v="KENDARI"/>
    <s v="BAU BAU"/>
    <x v="125"/>
    <s v="BAU BAU-BUTON SELATAN"/>
    <n v="12"/>
    <n v="1"/>
    <n v="0"/>
    <n v="0"/>
    <n v="0"/>
    <n v="8"/>
    <n v="0"/>
    <n v="0"/>
    <n v="0"/>
    <n v="0"/>
    <n v="12"/>
    <n v="0"/>
    <n v="0"/>
    <n v="0"/>
    <n v="0"/>
    <n v="32"/>
    <n v="1"/>
    <n v="0"/>
    <n v="0"/>
    <n v="0"/>
  </r>
  <r>
    <x v="2"/>
    <s v="KENDARI"/>
    <s v="BAU BAU"/>
    <x v="126"/>
    <s v="BAU BAU-BUTON TENGAH"/>
    <n v="23"/>
    <n v="6"/>
    <n v="3"/>
    <n v="0"/>
    <n v="0"/>
    <n v="9"/>
    <n v="6"/>
    <n v="3"/>
    <n v="0"/>
    <n v="0"/>
    <n v="21"/>
    <n v="1"/>
    <n v="3"/>
    <n v="0"/>
    <n v="0"/>
    <n v="53"/>
    <n v="13"/>
    <n v="9"/>
    <n v="0"/>
    <n v="0"/>
  </r>
  <r>
    <x v="2"/>
    <s v="KENDARI"/>
    <s v="BAU BAU"/>
    <x v="127"/>
    <s v="BAU BAU-BUTON UTARA"/>
    <n v="11"/>
    <n v="0"/>
    <n v="1"/>
    <n v="0"/>
    <n v="0"/>
    <n v="9"/>
    <n v="0"/>
    <n v="0"/>
    <n v="0"/>
    <n v="0"/>
    <n v="10"/>
    <n v="0"/>
    <n v="0"/>
    <n v="0"/>
    <n v="0"/>
    <n v="30"/>
    <n v="0"/>
    <n v="1"/>
    <n v="0"/>
    <n v="0"/>
  </r>
  <r>
    <x v="2"/>
    <s v="PALU"/>
    <s v="PALU"/>
    <x v="128"/>
    <s v="PALU-DONGGALA"/>
    <n v="63"/>
    <n v="7"/>
    <n v="12"/>
    <n v="0"/>
    <n v="0"/>
    <n v="39"/>
    <n v="10"/>
    <n v="12"/>
    <n v="0"/>
    <n v="0"/>
    <n v="58"/>
    <n v="9"/>
    <n v="4"/>
    <n v="0"/>
    <n v="0"/>
    <n v="160"/>
    <n v="26"/>
    <n v="28"/>
    <n v="0"/>
    <n v="0"/>
  </r>
  <r>
    <x v="2"/>
    <s v="PARE-PARE"/>
    <s v="PARE-PARE"/>
    <x v="129"/>
    <s v="PARE-PARE-ENREKANG"/>
    <n v="50"/>
    <n v="6"/>
    <n v="10"/>
    <n v="18"/>
    <n v="0"/>
    <n v="38"/>
    <n v="6"/>
    <n v="15"/>
    <n v="5"/>
    <n v="0"/>
    <n v="47"/>
    <n v="3"/>
    <n v="19"/>
    <n v="21"/>
    <n v="4"/>
    <n v="135"/>
    <n v="15"/>
    <n v="44"/>
    <n v="44"/>
    <n v="4"/>
  </r>
  <r>
    <x v="2"/>
    <s v="GORONTALO"/>
    <s v="GORONTALO"/>
    <x v="130"/>
    <s v="GORONTALO-GORONTALO"/>
    <n v="94"/>
    <n v="12"/>
    <n v="10"/>
    <n v="0"/>
    <n v="0"/>
    <n v="79"/>
    <n v="33"/>
    <n v="13"/>
    <n v="0"/>
    <n v="0"/>
    <n v="92"/>
    <n v="29"/>
    <n v="13"/>
    <n v="55"/>
    <n v="0"/>
    <n v="265"/>
    <n v="74"/>
    <n v="36"/>
    <n v="55"/>
    <n v="0"/>
  </r>
  <r>
    <x v="2"/>
    <s v="GORONTALO"/>
    <s v="GORONTALO"/>
    <x v="131"/>
    <s v="GORONTALO-GORONTALO UTARA"/>
    <n v="32"/>
    <n v="3"/>
    <n v="1"/>
    <n v="0"/>
    <n v="0"/>
    <n v="18"/>
    <n v="5"/>
    <n v="3"/>
    <n v="0"/>
    <n v="0"/>
    <n v="31"/>
    <n v="2"/>
    <n v="3"/>
    <n v="18"/>
    <n v="0"/>
    <n v="81"/>
    <n v="10"/>
    <n v="7"/>
    <n v="18"/>
    <n v="0"/>
  </r>
  <r>
    <x v="2"/>
    <s v="MAKASSAR"/>
    <s v="GOWA"/>
    <x v="132"/>
    <s v="GOWA-GOWA"/>
    <n v="142"/>
    <n v="22"/>
    <n v="63"/>
    <n v="52"/>
    <n v="0"/>
    <n v="132"/>
    <n v="60"/>
    <n v="89"/>
    <n v="40"/>
    <n v="0"/>
    <n v="143"/>
    <n v="43"/>
    <n v="86"/>
    <n v="95"/>
    <n v="73"/>
    <n v="417"/>
    <n v="125"/>
    <n v="238"/>
    <n v="187"/>
    <n v="73"/>
  </r>
  <r>
    <x v="2"/>
    <s v="MANADO"/>
    <s v="TERNATE"/>
    <x v="133"/>
    <s v="TERNATE-HALMAHERA BARAT"/>
    <n v="12"/>
    <n v="0"/>
    <n v="7"/>
    <n v="0"/>
    <n v="0"/>
    <n v="9"/>
    <n v="0"/>
    <n v="3"/>
    <n v="0"/>
    <n v="0"/>
    <n v="10"/>
    <n v="0"/>
    <n v="1"/>
    <n v="0"/>
    <n v="0"/>
    <n v="31"/>
    <n v="0"/>
    <n v="11"/>
    <n v="0"/>
    <n v="0"/>
  </r>
  <r>
    <x v="2"/>
    <s v="MANADO"/>
    <s v="TERNATE"/>
    <x v="134"/>
    <s v="TERNATE-HALMAHERA SELATAN"/>
    <n v="42"/>
    <n v="0"/>
    <n v="2"/>
    <n v="0"/>
    <n v="0"/>
    <n v="24"/>
    <n v="0"/>
    <n v="0"/>
    <n v="0"/>
    <n v="0"/>
    <n v="38"/>
    <n v="0"/>
    <n v="0"/>
    <n v="0"/>
    <n v="0"/>
    <n v="104"/>
    <n v="0"/>
    <n v="2"/>
    <n v="0"/>
    <n v="0"/>
  </r>
  <r>
    <x v="2"/>
    <s v="MANADO"/>
    <s v="TERNATE"/>
    <x v="135"/>
    <s v="TERNATE-HALMAHERA TENGAH"/>
    <n v="8"/>
    <n v="0"/>
    <n v="0"/>
    <n v="0"/>
    <n v="0"/>
    <n v="3"/>
    <n v="0"/>
    <n v="0"/>
    <n v="0"/>
    <n v="0"/>
    <n v="7"/>
    <n v="0"/>
    <n v="0"/>
    <n v="0"/>
    <n v="0"/>
    <n v="18"/>
    <n v="0"/>
    <n v="0"/>
    <n v="0"/>
    <n v="0"/>
  </r>
  <r>
    <x v="2"/>
    <s v="MANADO"/>
    <s v="TERNATE"/>
    <x v="136"/>
    <s v="TERNATE-HALMAHERA TIMUR"/>
    <n v="18"/>
    <n v="0"/>
    <n v="1"/>
    <n v="0"/>
    <n v="0"/>
    <n v="11"/>
    <n v="0"/>
    <n v="0"/>
    <n v="0"/>
    <n v="0"/>
    <n v="15"/>
    <n v="0"/>
    <n v="11"/>
    <n v="0"/>
    <n v="0"/>
    <n v="44"/>
    <n v="0"/>
    <n v="12"/>
    <n v="0"/>
    <n v="0"/>
  </r>
  <r>
    <x v="2"/>
    <s v="MANADO"/>
    <s v="TERNATE"/>
    <x v="137"/>
    <s v="TERNATE-HALMAHERA UTARA"/>
    <n v="40"/>
    <n v="0"/>
    <n v="9"/>
    <n v="0"/>
    <n v="0"/>
    <n v="32"/>
    <n v="0"/>
    <n v="0"/>
    <n v="0"/>
    <n v="0"/>
    <n v="39"/>
    <n v="0"/>
    <n v="18"/>
    <n v="0"/>
    <n v="0"/>
    <n v="111"/>
    <n v="0"/>
    <n v="27"/>
    <n v="0"/>
    <n v="0"/>
  </r>
  <r>
    <x v="2"/>
    <s v="MAKASSAR"/>
    <s v="GOWA"/>
    <x v="138"/>
    <s v="GOWA-JENEPONTO"/>
    <n v="77"/>
    <n v="18"/>
    <n v="23"/>
    <n v="22"/>
    <n v="0"/>
    <n v="48"/>
    <n v="29"/>
    <n v="26"/>
    <n v="6"/>
    <n v="0"/>
    <n v="69"/>
    <n v="24"/>
    <n v="21"/>
    <n v="17"/>
    <n v="21"/>
    <n v="194"/>
    <n v="71"/>
    <n v="70"/>
    <n v="45"/>
    <n v="21"/>
  </r>
  <r>
    <x v="2"/>
    <s v="MANADO"/>
    <s v="BITUNG MINAHASA TALAUD"/>
    <x v="139"/>
    <s v="BITUNG MINAHASA TALAUD-KEPULAUAN SANGIHE"/>
    <n v="36"/>
    <n v="0"/>
    <n v="2"/>
    <n v="0"/>
    <n v="0"/>
    <n v="19"/>
    <n v="0"/>
    <n v="0"/>
    <n v="0"/>
    <n v="0"/>
    <n v="31"/>
    <n v="0"/>
    <n v="0"/>
    <n v="0"/>
    <n v="0"/>
    <n v="86"/>
    <n v="0"/>
    <n v="2"/>
    <n v="0"/>
    <n v="0"/>
  </r>
  <r>
    <x v="2"/>
    <s v="MAKASSAR"/>
    <s v="BONE BULUKUMBA"/>
    <x v="140"/>
    <s v="BONE BULUKUMBA-KEPULAUAN SELAYAR"/>
    <n v="31"/>
    <n v="7"/>
    <n v="13"/>
    <n v="0"/>
    <n v="0"/>
    <n v="13"/>
    <n v="4"/>
    <n v="15"/>
    <n v="0"/>
    <n v="0"/>
    <n v="23"/>
    <n v="0"/>
    <n v="14"/>
    <n v="0"/>
    <n v="0"/>
    <n v="67"/>
    <n v="11"/>
    <n v="42"/>
    <n v="0"/>
    <n v="0"/>
  </r>
  <r>
    <x v="2"/>
    <s v="MANADO"/>
    <s v="TERNATE"/>
    <x v="141"/>
    <s v="TERNATE-KEPULAUAN SULA"/>
    <n v="12"/>
    <n v="0"/>
    <n v="1"/>
    <n v="0"/>
    <n v="0"/>
    <n v="6"/>
    <n v="0"/>
    <n v="0"/>
    <n v="0"/>
    <n v="0"/>
    <n v="11"/>
    <n v="0"/>
    <n v="0"/>
    <n v="0"/>
    <n v="0"/>
    <n v="29"/>
    <n v="0"/>
    <n v="1"/>
    <n v="0"/>
    <n v="0"/>
  </r>
  <r>
    <x v="2"/>
    <s v="MANADO"/>
    <s v="BITUNG MINAHASA TALAUD"/>
    <x v="142"/>
    <s v="BITUNG MINAHASA TALAUD-KEPULAUAN TALAUD"/>
    <n v="18"/>
    <n v="0"/>
    <n v="0"/>
    <n v="0"/>
    <n v="0"/>
    <n v="10"/>
    <n v="0"/>
    <n v="0"/>
    <n v="0"/>
    <n v="0"/>
    <n v="5"/>
    <n v="0"/>
    <n v="0"/>
    <n v="0"/>
    <n v="0"/>
    <n v="33"/>
    <n v="0"/>
    <n v="0"/>
    <n v="0"/>
    <n v="0"/>
  </r>
  <r>
    <x v="2"/>
    <s v="KENDARI"/>
    <s v="KENDARI"/>
    <x v="143"/>
    <s v="KENDARI-KOLAKA"/>
    <n v="29"/>
    <n v="0"/>
    <n v="5"/>
    <n v="0"/>
    <n v="0"/>
    <n v="19"/>
    <n v="4"/>
    <n v="6"/>
    <n v="0"/>
    <n v="0"/>
    <n v="28"/>
    <n v="1"/>
    <n v="6"/>
    <n v="0"/>
    <n v="0"/>
    <n v="76"/>
    <n v="5"/>
    <n v="17"/>
    <n v="0"/>
    <n v="0"/>
  </r>
  <r>
    <x v="2"/>
    <s v="KENDARI"/>
    <s v="KOLAKA UTARA"/>
    <x v="143"/>
    <s v="KOLAKA UTARA-KOLAKA"/>
    <n v="37"/>
    <n v="15"/>
    <n v="6"/>
    <n v="0"/>
    <n v="0"/>
    <n v="33"/>
    <n v="10"/>
    <n v="9"/>
    <n v="0"/>
    <n v="0"/>
    <n v="37"/>
    <n v="6"/>
    <n v="9"/>
    <n v="0"/>
    <n v="0"/>
    <n v="107"/>
    <n v="31"/>
    <n v="24"/>
    <n v="0"/>
    <n v="0"/>
  </r>
  <r>
    <x v="2"/>
    <s v="KENDARI"/>
    <s v="KENDARI"/>
    <x v="144"/>
    <s v="KENDARI-KOLAKA TIMUR"/>
    <n v="23"/>
    <n v="0"/>
    <n v="2"/>
    <n v="0"/>
    <n v="0"/>
    <n v="21"/>
    <n v="2"/>
    <n v="3"/>
    <n v="0"/>
    <n v="0"/>
    <n v="23"/>
    <n v="2"/>
    <n v="3"/>
    <n v="0"/>
    <n v="0"/>
    <n v="67"/>
    <n v="4"/>
    <n v="8"/>
    <n v="0"/>
    <n v="0"/>
  </r>
  <r>
    <x v="2"/>
    <s v="KENDARI"/>
    <s v="KOLAKA UTARA"/>
    <x v="145"/>
    <s v="KOLAKA UTARA-KOLAKA UTARA"/>
    <n v="39"/>
    <n v="1"/>
    <n v="8"/>
    <n v="0"/>
    <n v="0"/>
    <n v="22"/>
    <n v="1"/>
    <n v="7"/>
    <n v="0"/>
    <n v="0"/>
    <n v="39"/>
    <n v="0"/>
    <n v="7"/>
    <n v="0"/>
    <n v="0"/>
    <n v="100"/>
    <n v="2"/>
    <n v="22"/>
    <n v="0"/>
    <n v="0"/>
  </r>
  <r>
    <x v="2"/>
    <s v="KENDARI"/>
    <s v="KENDARI"/>
    <x v="146"/>
    <s v="KENDARI-KONAWE"/>
    <n v="52"/>
    <n v="21"/>
    <n v="6"/>
    <n v="0"/>
    <n v="0"/>
    <n v="33"/>
    <n v="32"/>
    <n v="21"/>
    <n v="0"/>
    <n v="0"/>
    <n v="51"/>
    <n v="31"/>
    <n v="27"/>
    <n v="0"/>
    <n v="0"/>
    <n v="136"/>
    <n v="84"/>
    <n v="54"/>
    <n v="0"/>
    <n v="0"/>
  </r>
  <r>
    <x v="2"/>
    <s v="KENDARI"/>
    <s v="KENDARI"/>
    <x v="147"/>
    <s v="KENDARI-KONAWE KEPULAUAN"/>
    <n v="3"/>
    <n v="1"/>
    <n v="1"/>
    <n v="0"/>
    <n v="0"/>
    <n v="2"/>
    <n v="1"/>
    <n v="1"/>
    <n v="0"/>
    <n v="0"/>
    <n v="3"/>
    <n v="1"/>
    <n v="1"/>
    <n v="0"/>
    <n v="0"/>
    <n v="8"/>
    <n v="3"/>
    <n v="3"/>
    <n v="0"/>
    <n v="0"/>
  </r>
  <r>
    <x v="2"/>
    <s v="KENDARI"/>
    <s v="KENDARI"/>
    <x v="148"/>
    <s v="KENDARI-KONAWE SELATAN"/>
    <n v="67"/>
    <n v="24"/>
    <n v="17"/>
    <n v="0"/>
    <n v="0"/>
    <n v="42"/>
    <n v="26"/>
    <n v="26"/>
    <n v="0"/>
    <n v="0"/>
    <n v="67"/>
    <n v="4"/>
    <n v="33"/>
    <n v="0"/>
    <n v="0"/>
    <n v="176"/>
    <n v="54"/>
    <n v="76"/>
    <n v="0"/>
    <n v="0"/>
  </r>
  <r>
    <x v="2"/>
    <s v="KENDARI"/>
    <s v="KENDARI"/>
    <x v="149"/>
    <s v="KENDARI-KONAWE UTARA"/>
    <n v="17"/>
    <n v="6"/>
    <n v="0"/>
    <n v="0"/>
    <n v="0"/>
    <n v="7"/>
    <n v="6"/>
    <n v="0"/>
    <n v="0"/>
    <n v="0"/>
    <n v="17"/>
    <n v="3"/>
    <n v="2"/>
    <n v="0"/>
    <n v="0"/>
    <n v="41"/>
    <n v="15"/>
    <n v="2"/>
    <n v="0"/>
    <n v="0"/>
  </r>
  <r>
    <x v="2"/>
    <s v="KENDARI"/>
    <s v="BAU BAU"/>
    <x v="150"/>
    <s v="BAU BAU-KOTA BAUBAU"/>
    <n v="63"/>
    <n v="8"/>
    <n v="8"/>
    <n v="0"/>
    <n v="0"/>
    <n v="60"/>
    <n v="9"/>
    <n v="6"/>
    <n v="0"/>
    <n v="0"/>
    <n v="63"/>
    <n v="5"/>
    <n v="6"/>
    <n v="0"/>
    <n v="0"/>
    <n v="186"/>
    <n v="22"/>
    <n v="20"/>
    <n v="0"/>
    <n v="0"/>
  </r>
  <r>
    <x v="2"/>
    <s v="MANADO"/>
    <s v="BITUNG MINAHASA TALAUD"/>
    <x v="151"/>
    <s v="BITUNG MINAHASA TALAUD-KOTA BITUNG"/>
    <n v="70"/>
    <n v="6"/>
    <n v="14"/>
    <n v="35"/>
    <n v="0"/>
    <n v="67"/>
    <n v="37"/>
    <n v="22"/>
    <n v="35"/>
    <n v="0"/>
    <n v="69"/>
    <n v="14"/>
    <n v="16"/>
    <n v="57"/>
    <n v="5"/>
    <n v="206"/>
    <n v="57"/>
    <n v="52"/>
    <n v="127"/>
    <n v="5"/>
  </r>
  <r>
    <x v="2"/>
    <s v="GORONTALO"/>
    <s v="GORONTALO"/>
    <x v="152"/>
    <s v="GORONTALO-KOTA GORONTALO"/>
    <n v="103"/>
    <n v="8"/>
    <n v="7"/>
    <n v="54"/>
    <n v="0"/>
    <n v="99"/>
    <n v="27"/>
    <n v="7"/>
    <n v="0"/>
    <n v="0"/>
    <n v="103"/>
    <n v="28"/>
    <n v="8"/>
    <n v="95"/>
    <n v="0"/>
    <n v="305"/>
    <n v="63"/>
    <n v="22"/>
    <n v="149"/>
    <n v="0"/>
  </r>
  <r>
    <x v="2"/>
    <s v="KENDARI"/>
    <s v="KENDARI"/>
    <x v="153"/>
    <s v="KENDARI-KOTA KENDARI"/>
    <n v="188"/>
    <n v="37"/>
    <n v="21"/>
    <n v="0"/>
    <n v="0"/>
    <n v="176"/>
    <n v="78"/>
    <n v="57"/>
    <n v="0"/>
    <n v="0"/>
    <n v="189"/>
    <n v="53"/>
    <n v="100"/>
    <n v="0"/>
    <n v="0"/>
    <n v="553"/>
    <n v="168"/>
    <n v="178"/>
    <n v="0"/>
    <n v="0"/>
  </r>
  <r>
    <x v="2"/>
    <s v="MANADO"/>
    <s v="BITUNG MINAHASA TALAUD"/>
    <x v="154"/>
    <s v="BITUNG MINAHASA TALAUD-KOTA KOTAMOBAGU"/>
    <n v="42"/>
    <n v="4"/>
    <n v="6"/>
    <n v="23"/>
    <n v="0"/>
    <n v="43"/>
    <n v="17"/>
    <n v="27"/>
    <n v="22"/>
    <n v="0"/>
    <n v="40"/>
    <n v="0"/>
    <n v="11"/>
    <n v="32"/>
    <n v="6"/>
    <n v="125"/>
    <n v="21"/>
    <n v="44"/>
    <n v="77"/>
    <n v="6"/>
  </r>
  <r>
    <x v="2"/>
    <s v="MAKASSAR"/>
    <s v="GOWA"/>
    <x v="155"/>
    <s v="GOWA-KOTA MAKASSAR"/>
    <n v="234"/>
    <n v="0"/>
    <n v="52"/>
    <n v="0"/>
    <n v="0"/>
    <n v="210"/>
    <n v="57"/>
    <n v="110"/>
    <n v="92"/>
    <n v="0"/>
    <n v="234"/>
    <n v="58"/>
    <n v="149"/>
    <n v="213"/>
    <n v="49"/>
    <n v="678"/>
    <n v="115"/>
    <n v="311"/>
    <n v="305"/>
    <n v="49"/>
  </r>
  <r>
    <x v="2"/>
    <s v="MAKASSAR"/>
    <s v="MAKASSAR INNER"/>
    <x v="155"/>
    <s v="MAKASSAR INNER-KOTA MAKASSAR"/>
    <n v="529"/>
    <n v="151"/>
    <n v="117"/>
    <n v="293"/>
    <n v="0"/>
    <n v="469"/>
    <n v="166"/>
    <n v="263"/>
    <n v="215"/>
    <n v="0"/>
    <n v="527"/>
    <n v="162"/>
    <n v="344"/>
    <n v="492"/>
    <n v="105"/>
    <n v="1525"/>
    <n v="479"/>
    <n v="724"/>
    <n v="1000"/>
    <n v="105"/>
  </r>
  <r>
    <x v="2"/>
    <s v="MANADO"/>
    <s v="MANADO"/>
    <x v="156"/>
    <s v="MANADO-KOTA MANADO"/>
    <n v="280"/>
    <n v="39"/>
    <n v="39"/>
    <n v="139"/>
    <n v="0"/>
    <n v="266"/>
    <n v="108"/>
    <n v="62"/>
    <n v="140"/>
    <n v="0"/>
    <n v="280"/>
    <n v="104"/>
    <n v="122"/>
    <n v="247"/>
    <n v="30"/>
    <n v="826"/>
    <n v="251"/>
    <n v="223"/>
    <n v="526"/>
    <n v="30"/>
  </r>
  <r>
    <x v="2"/>
    <s v="PARE-PARE"/>
    <s v="PALOPO SOROWAKO"/>
    <x v="157"/>
    <s v="PALOPO SOROWAKO-KOTA PALOPO"/>
    <n v="82"/>
    <n v="8"/>
    <n v="2"/>
    <n v="21"/>
    <n v="0"/>
    <n v="74"/>
    <n v="17"/>
    <n v="25"/>
    <n v="5"/>
    <n v="0"/>
    <n v="81"/>
    <n v="22"/>
    <n v="28"/>
    <n v="73"/>
    <n v="5"/>
    <n v="237"/>
    <n v="47"/>
    <n v="55"/>
    <n v="99"/>
    <n v="5"/>
  </r>
  <r>
    <x v="2"/>
    <s v="PALU"/>
    <s v="PALU"/>
    <x v="158"/>
    <s v="PALU-KOTA PALU"/>
    <n v="207"/>
    <n v="27"/>
    <n v="14"/>
    <n v="0"/>
    <n v="0"/>
    <n v="197"/>
    <n v="54"/>
    <n v="15"/>
    <n v="0"/>
    <n v="0"/>
    <n v="206"/>
    <n v="49"/>
    <n v="76"/>
    <n v="0"/>
    <n v="0"/>
    <n v="610"/>
    <n v="130"/>
    <n v="105"/>
    <n v="0"/>
    <n v="0"/>
  </r>
  <r>
    <x v="2"/>
    <s v="PARE-PARE"/>
    <s v="PARE-PARE"/>
    <x v="159"/>
    <s v="PARE-PARE-KOTA PARE-PARE"/>
    <n v="62"/>
    <n v="8"/>
    <n v="10"/>
    <n v="19"/>
    <n v="0"/>
    <n v="63"/>
    <n v="27"/>
    <n v="36"/>
    <n v="22"/>
    <n v="0"/>
    <n v="60"/>
    <n v="27"/>
    <n v="42"/>
    <n v="44"/>
    <n v="13"/>
    <n v="185"/>
    <n v="62"/>
    <n v="88"/>
    <n v="85"/>
    <n v="13"/>
  </r>
  <r>
    <x v="2"/>
    <s v="MANADO"/>
    <s v="TERNATE"/>
    <x v="160"/>
    <s v="TERNATE-KOTA TERNATE"/>
    <n v="90"/>
    <n v="0"/>
    <n v="5"/>
    <n v="0"/>
    <n v="0"/>
    <n v="85"/>
    <n v="0"/>
    <n v="6"/>
    <n v="0"/>
    <n v="0"/>
    <n v="90"/>
    <n v="0"/>
    <n v="33"/>
    <n v="0"/>
    <n v="0"/>
    <n v="265"/>
    <n v="0"/>
    <n v="44"/>
    <n v="0"/>
    <n v="0"/>
  </r>
  <r>
    <x v="2"/>
    <s v="MANADO"/>
    <s v="TERNATE"/>
    <x v="161"/>
    <s v="TERNATE-KOTA TIDORE KEPULAUAN"/>
    <n v="33"/>
    <n v="0"/>
    <n v="1"/>
    <n v="0"/>
    <n v="0"/>
    <n v="24"/>
    <n v="0"/>
    <n v="2"/>
    <n v="0"/>
    <n v="0"/>
    <n v="32"/>
    <n v="0"/>
    <n v="1"/>
    <n v="0"/>
    <n v="0"/>
    <n v="89"/>
    <n v="0"/>
    <n v="4"/>
    <n v="0"/>
    <n v="0"/>
  </r>
  <r>
    <x v="2"/>
    <s v="MANADO"/>
    <s v="BITUNG MINAHASA TALAUD"/>
    <x v="162"/>
    <s v="BITUNG MINAHASA TALAUD-KOTA TOMOHON"/>
    <n v="41"/>
    <n v="3"/>
    <n v="12"/>
    <n v="11"/>
    <n v="0"/>
    <n v="36"/>
    <n v="13"/>
    <n v="13"/>
    <n v="11"/>
    <n v="0"/>
    <n v="41"/>
    <n v="13"/>
    <n v="18"/>
    <n v="28"/>
    <n v="8"/>
    <n v="118"/>
    <n v="29"/>
    <n v="43"/>
    <n v="50"/>
    <n v="8"/>
  </r>
  <r>
    <x v="2"/>
    <s v="PARE-PARE"/>
    <s v="PALOPO SOROWAKO"/>
    <x v="163"/>
    <s v="PALOPO SOROWAKO-LUWU"/>
    <n v="90"/>
    <n v="16"/>
    <n v="12"/>
    <n v="11"/>
    <n v="0"/>
    <n v="64"/>
    <n v="32"/>
    <n v="23"/>
    <n v="0"/>
    <n v="0"/>
    <n v="86"/>
    <n v="31"/>
    <n v="25"/>
    <n v="32"/>
    <n v="9"/>
    <n v="240"/>
    <n v="79"/>
    <n v="60"/>
    <n v="43"/>
    <n v="9"/>
  </r>
  <r>
    <x v="2"/>
    <s v="PARE-PARE"/>
    <s v="PALOPO SOROWAKO"/>
    <x v="164"/>
    <s v="PALOPO SOROWAKO-LUWU TIMUR"/>
    <n v="82"/>
    <n v="5"/>
    <n v="10"/>
    <n v="0"/>
    <n v="0"/>
    <n v="70"/>
    <n v="45"/>
    <n v="14"/>
    <n v="0"/>
    <n v="0"/>
    <n v="82"/>
    <n v="45"/>
    <n v="18"/>
    <n v="5"/>
    <n v="0"/>
    <n v="234"/>
    <n v="95"/>
    <n v="42"/>
    <n v="5"/>
    <n v="0"/>
  </r>
  <r>
    <x v="2"/>
    <s v="PARE-PARE"/>
    <s v="PALOPO SOROWAKO"/>
    <x v="165"/>
    <s v="PALOPO SOROWAKO-LUWU UTARA"/>
    <n v="69"/>
    <n v="10"/>
    <n v="8"/>
    <n v="0"/>
    <n v="0"/>
    <n v="47"/>
    <n v="21"/>
    <n v="10"/>
    <n v="0"/>
    <n v="0"/>
    <n v="68"/>
    <n v="22"/>
    <n v="13"/>
    <n v="3"/>
    <n v="8"/>
    <n v="184"/>
    <n v="53"/>
    <n v="31"/>
    <n v="3"/>
    <n v="8"/>
  </r>
  <r>
    <x v="2"/>
    <s v="PARE-PARE"/>
    <s v="MAMUJU"/>
    <x v="166"/>
    <s v="MAMUJU-MAJENE"/>
    <n v="39"/>
    <n v="8"/>
    <n v="3"/>
    <n v="7"/>
    <n v="0"/>
    <n v="25"/>
    <n v="19"/>
    <n v="6"/>
    <n v="1"/>
    <n v="0"/>
    <n v="37"/>
    <n v="17"/>
    <n v="8"/>
    <n v="10"/>
    <n v="0"/>
    <n v="101"/>
    <n v="44"/>
    <n v="17"/>
    <n v="18"/>
    <n v="0"/>
  </r>
  <r>
    <x v="2"/>
    <s v="PARE-PARE"/>
    <s v="MAMUJU"/>
    <x v="167"/>
    <s v="MAMUJU-MAMASA"/>
    <n v="11"/>
    <n v="0"/>
    <n v="2"/>
    <n v="0"/>
    <n v="0"/>
    <n v="8"/>
    <n v="0"/>
    <n v="0"/>
    <n v="0"/>
    <n v="0"/>
    <n v="9"/>
    <n v="0"/>
    <n v="1"/>
    <n v="0"/>
    <n v="0"/>
    <n v="28"/>
    <n v="0"/>
    <n v="3"/>
    <n v="0"/>
    <n v="0"/>
  </r>
  <r>
    <x v="2"/>
    <s v="PARE-PARE"/>
    <s v="MAMUJU"/>
    <x v="168"/>
    <s v="MAMUJU-MAMUJU"/>
    <n v="63"/>
    <n v="7"/>
    <n v="6"/>
    <n v="0"/>
    <n v="0"/>
    <n v="49"/>
    <n v="22"/>
    <n v="9"/>
    <n v="0"/>
    <n v="0"/>
    <n v="63"/>
    <n v="19"/>
    <n v="30"/>
    <n v="3"/>
    <n v="0"/>
    <n v="175"/>
    <n v="48"/>
    <n v="45"/>
    <n v="3"/>
    <n v="0"/>
  </r>
  <r>
    <x v="2"/>
    <s v="PARE-PARE"/>
    <s v="MAMUJU"/>
    <x v="169"/>
    <s v="MAMUJU-MAMUJU TENGAH"/>
    <n v="29"/>
    <n v="0"/>
    <n v="3"/>
    <n v="0"/>
    <n v="0"/>
    <n v="15"/>
    <n v="0"/>
    <n v="3"/>
    <n v="0"/>
    <n v="0"/>
    <n v="28"/>
    <n v="0"/>
    <n v="3"/>
    <n v="0"/>
    <n v="0"/>
    <n v="72"/>
    <n v="0"/>
    <n v="9"/>
    <n v="0"/>
    <n v="0"/>
  </r>
  <r>
    <x v="2"/>
    <s v="PALU"/>
    <s v="PALU"/>
    <x v="170"/>
    <s v="PALU-MAMUJU UTARA"/>
    <n v="37"/>
    <n v="0"/>
    <n v="2"/>
    <n v="0"/>
    <n v="0"/>
    <n v="28"/>
    <n v="2"/>
    <n v="2"/>
    <n v="0"/>
    <n v="0"/>
    <n v="36"/>
    <n v="1"/>
    <n v="28"/>
    <n v="0"/>
    <n v="0"/>
    <n v="101"/>
    <n v="3"/>
    <n v="32"/>
    <n v="0"/>
    <n v="0"/>
  </r>
  <r>
    <x v="2"/>
    <s v="MAKASSAR"/>
    <s v="BARRU MAROS"/>
    <x v="171"/>
    <s v="BARRU MAROS-MAROS"/>
    <n v="103"/>
    <n v="27"/>
    <n v="30"/>
    <n v="45"/>
    <n v="0"/>
    <n v="92"/>
    <n v="43"/>
    <n v="45"/>
    <n v="34"/>
    <n v="0"/>
    <n v="102"/>
    <n v="45"/>
    <n v="31"/>
    <n v="63"/>
    <n v="60"/>
    <n v="297"/>
    <n v="115"/>
    <n v="106"/>
    <n v="142"/>
    <n v="60"/>
  </r>
  <r>
    <x v="2"/>
    <s v="MANADO"/>
    <s v="BITUNG MINAHASA TALAUD"/>
    <x v="172"/>
    <s v="BITUNG MINAHASA TALAUD-MINAHASA"/>
    <n v="108"/>
    <n v="25"/>
    <n v="43"/>
    <n v="61"/>
    <n v="0"/>
    <n v="103"/>
    <n v="60"/>
    <n v="50"/>
    <n v="53"/>
    <n v="0"/>
    <n v="106"/>
    <n v="15"/>
    <n v="44"/>
    <n v="65"/>
    <n v="13"/>
    <n v="317"/>
    <n v="100"/>
    <n v="137"/>
    <n v="179"/>
    <n v="13"/>
  </r>
  <r>
    <x v="2"/>
    <s v="MANADO"/>
    <s v="BITUNG MINAHASA TALAUD"/>
    <x v="173"/>
    <s v="BITUNG MINAHASA TALAUD-MINAHASA SELATAN"/>
    <n v="54"/>
    <n v="9"/>
    <n v="22"/>
    <n v="28"/>
    <n v="0"/>
    <n v="39"/>
    <n v="18"/>
    <n v="32"/>
    <n v="17"/>
    <n v="0"/>
    <n v="52"/>
    <n v="0"/>
    <n v="18"/>
    <n v="29"/>
    <n v="4"/>
    <n v="145"/>
    <n v="27"/>
    <n v="72"/>
    <n v="74"/>
    <n v="4"/>
  </r>
  <r>
    <x v="2"/>
    <s v="MANADO"/>
    <s v="BITUNG MINAHASA TALAUD"/>
    <x v="174"/>
    <s v="BITUNG MINAHASA TALAUD-MINAHASA TENGGARA"/>
    <n v="24"/>
    <n v="4"/>
    <n v="9"/>
    <n v="9"/>
    <n v="0"/>
    <n v="18"/>
    <n v="10"/>
    <n v="10"/>
    <n v="6"/>
    <n v="0"/>
    <n v="22"/>
    <n v="4"/>
    <n v="7"/>
    <n v="11"/>
    <n v="0"/>
    <n v="64"/>
    <n v="18"/>
    <n v="26"/>
    <n v="26"/>
    <n v="0"/>
  </r>
  <r>
    <x v="2"/>
    <s v="MANADO"/>
    <s v="BITUNG MINAHASA TALAUD"/>
    <x v="175"/>
    <s v="BITUNG MINAHASA TALAUD-MINAHASA UTARA"/>
    <n v="87"/>
    <n v="14"/>
    <n v="22"/>
    <n v="27"/>
    <n v="0"/>
    <n v="66"/>
    <n v="41"/>
    <n v="27"/>
    <n v="26"/>
    <n v="0"/>
    <n v="78"/>
    <n v="11"/>
    <n v="28"/>
    <n v="50"/>
    <n v="15"/>
    <n v="231"/>
    <n v="66"/>
    <n v="77"/>
    <n v="103"/>
    <n v="15"/>
  </r>
  <r>
    <x v="2"/>
    <s v="PALU"/>
    <s v="BANGGAI"/>
    <x v="176"/>
    <s v="BANGGAI-MOROWALI"/>
    <n v="66"/>
    <n v="0"/>
    <n v="1"/>
    <n v="0"/>
    <n v="0"/>
    <n v="41"/>
    <n v="0"/>
    <n v="0"/>
    <n v="0"/>
    <n v="0"/>
    <n v="66"/>
    <n v="0"/>
    <n v="42"/>
    <n v="0"/>
    <n v="0"/>
    <n v="173"/>
    <n v="0"/>
    <n v="43"/>
    <n v="0"/>
    <n v="0"/>
  </r>
  <r>
    <x v="2"/>
    <s v="PALU"/>
    <s v="BANGGAI"/>
    <x v="177"/>
    <s v="BANGGAI-MOROWALI UTARA"/>
    <n v="38"/>
    <n v="0"/>
    <n v="2"/>
    <n v="0"/>
    <n v="0"/>
    <n v="18"/>
    <n v="0"/>
    <n v="0"/>
    <n v="0"/>
    <n v="0"/>
    <n v="32"/>
    <n v="0"/>
    <n v="0"/>
    <n v="0"/>
    <n v="0"/>
    <n v="88"/>
    <n v="0"/>
    <n v="2"/>
    <n v="0"/>
    <n v="0"/>
  </r>
  <r>
    <x v="2"/>
    <s v="KENDARI"/>
    <s v="BAU BAU"/>
    <x v="178"/>
    <s v="BAU BAU-MUNA"/>
    <n v="43"/>
    <n v="13"/>
    <n v="1"/>
    <n v="0"/>
    <n v="0"/>
    <n v="29"/>
    <n v="29"/>
    <n v="1"/>
    <n v="0"/>
    <n v="0"/>
    <n v="41"/>
    <n v="22"/>
    <n v="1"/>
    <n v="0"/>
    <n v="0"/>
    <n v="113"/>
    <n v="64"/>
    <n v="3"/>
    <n v="0"/>
    <n v="0"/>
  </r>
  <r>
    <x v="2"/>
    <s v="KENDARI"/>
    <s v="BAU BAU"/>
    <x v="179"/>
    <s v="BAU BAU-MUNA BARAT"/>
    <n v="15"/>
    <n v="4"/>
    <n v="0"/>
    <n v="0"/>
    <n v="0"/>
    <n v="10"/>
    <n v="4"/>
    <n v="0"/>
    <n v="0"/>
    <n v="0"/>
    <n v="15"/>
    <n v="0"/>
    <n v="0"/>
    <n v="0"/>
    <n v="0"/>
    <n v="40"/>
    <n v="8"/>
    <n v="0"/>
    <n v="0"/>
    <n v="0"/>
  </r>
  <r>
    <x v="2"/>
    <s v="MAKASSAR"/>
    <s v="BARRU MAROS"/>
    <x v="180"/>
    <s v="BARRU MAROS-PANGKAJENE DAN KEPULAUAN"/>
    <n v="71"/>
    <n v="13"/>
    <n v="12"/>
    <n v="24"/>
    <n v="0"/>
    <n v="59"/>
    <n v="35"/>
    <n v="22"/>
    <n v="23"/>
    <n v="0"/>
    <n v="67"/>
    <n v="30"/>
    <n v="18"/>
    <n v="33"/>
    <n v="22"/>
    <n v="197"/>
    <n v="78"/>
    <n v="52"/>
    <n v="80"/>
    <n v="22"/>
  </r>
  <r>
    <x v="2"/>
    <s v="PALU"/>
    <s v="PALU"/>
    <x v="181"/>
    <s v="PALU-PARIGI MOUTONG"/>
    <n v="94"/>
    <n v="60"/>
    <n v="14"/>
    <n v="0"/>
    <n v="0"/>
    <n v="53"/>
    <n v="48"/>
    <n v="21"/>
    <n v="0"/>
    <n v="0"/>
    <n v="89"/>
    <n v="6"/>
    <n v="74"/>
    <n v="0"/>
    <n v="0"/>
    <n v="236"/>
    <n v="114"/>
    <n v="109"/>
    <n v="0"/>
    <n v="0"/>
  </r>
  <r>
    <x v="2"/>
    <s v="PARE-PARE"/>
    <s v="PARE-PARE"/>
    <x v="182"/>
    <s v="PARE-PARE-PINRANG"/>
    <n v="89"/>
    <n v="26"/>
    <n v="16"/>
    <n v="41"/>
    <n v="0"/>
    <n v="71"/>
    <n v="51"/>
    <n v="48"/>
    <n v="41"/>
    <n v="0"/>
    <n v="86"/>
    <n v="50"/>
    <n v="27"/>
    <n v="45"/>
    <n v="22"/>
    <n v="246"/>
    <n v="127"/>
    <n v="91"/>
    <n v="127"/>
    <n v="22"/>
  </r>
  <r>
    <x v="2"/>
    <s v="GORONTALO"/>
    <s v="GORONTALO"/>
    <x v="183"/>
    <s v="GORONTALO-POHUWATO"/>
    <n v="29"/>
    <n v="4"/>
    <n v="3"/>
    <n v="0"/>
    <n v="0"/>
    <n v="22"/>
    <n v="8"/>
    <n v="5"/>
    <n v="0"/>
    <n v="0"/>
    <n v="28"/>
    <n v="6"/>
    <n v="5"/>
    <n v="11"/>
    <n v="0"/>
    <n v="79"/>
    <n v="18"/>
    <n v="13"/>
    <n v="11"/>
    <n v="0"/>
  </r>
  <r>
    <x v="2"/>
    <s v="PARE-PARE"/>
    <s v="MAMUJU"/>
    <x v="184"/>
    <s v="MAMUJU-POLEWALI MANDAR"/>
    <n v="93"/>
    <n v="14"/>
    <n v="3"/>
    <n v="30"/>
    <n v="0"/>
    <n v="67"/>
    <n v="23"/>
    <n v="34"/>
    <n v="40"/>
    <n v="0"/>
    <n v="89"/>
    <n v="23"/>
    <n v="9"/>
    <n v="39"/>
    <n v="0"/>
    <n v="249"/>
    <n v="60"/>
    <n v="46"/>
    <n v="109"/>
    <n v="0"/>
  </r>
  <r>
    <x v="2"/>
    <s v="PALU"/>
    <s v="PALU"/>
    <x v="185"/>
    <s v="PALU-POSO"/>
    <n v="68"/>
    <n v="11"/>
    <n v="5"/>
    <n v="0"/>
    <n v="0"/>
    <n v="38"/>
    <n v="29"/>
    <n v="10"/>
    <n v="0"/>
    <n v="0"/>
    <n v="57"/>
    <n v="18"/>
    <n v="54"/>
    <n v="0"/>
    <n v="0"/>
    <n v="163"/>
    <n v="58"/>
    <n v="69"/>
    <n v="0"/>
    <n v="0"/>
  </r>
  <r>
    <x v="2"/>
    <s v="MANADO"/>
    <s v="TERNATE"/>
    <x v="186"/>
    <s v="TERNATE-PULAU MOROTAI"/>
    <n v="18"/>
    <n v="0"/>
    <n v="0"/>
    <n v="0"/>
    <n v="0"/>
    <n v="9"/>
    <n v="0"/>
    <n v="0"/>
    <n v="0"/>
    <n v="0"/>
    <n v="17"/>
    <n v="0"/>
    <n v="14"/>
    <n v="0"/>
    <n v="0"/>
    <n v="44"/>
    <n v="0"/>
    <n v="14"/>
    <n v="0"/>
    <n v="0"/>
  </r>
  <r>
    <x v="2"/>
    <s v="MANADO"/>
    <s v="TERNATE"/>
    <x v="187"/>
    <s v="TERNATE-PULAU TALIABU"/>
    <n v="9"/>
    <n v="0"/>
    <n v="0"/>
    <n v="0"/>
    <n v="0"/>
    <n v="6"/>
    <n v="0"/>
    <n v="0"/>
    <n v="0"/>
    <n v="0"/>
    <n v="8"/>
    <n v="0"/>
    <n v="0"/>
    <n v="0"/>
    <n v="0"/>
    <n v="23"/>
    <n v="0"/>
    <n v="0"/>
    <n v="0"/>
    <n v="0"/>
  </r>
  <r>
    <x v="2"/>
    <s v="MANADO"/>
    <s v="BITUNG MINAHASA TALAUD"/>
    <x v="188"/>
    <s v="BITUNG MINAHASA TALAUD-SIAU TAGULANDANG BIARO"/>
    <n v="26"/>
    <n v="0"/>
    <n v="0"/>
    <n v="0"/>
    <n v="0"/>
    <n v="15"/>
    <n v="0"/>
    <n v="0"/>
    <n v="0"/>
    <n v="0"/>
    <n v="22"/>
    <n v="0"/>
    <n v="0"/>
    <n v="0"/>
    <n v="0"/>
    <n v="63"/>
    <n v="0"/>
    <n v="0"/>
    <n v="0"/>
    <n v="0"/>
  </r>
  <r>
    <x v="2"/>
    <s v="PARE-PARE"/>
    <s v="PARE-PARE"/>
    <x v="189"/>
    <s v="PARE-PARE-SIDENRENG RAPPANG"/>
    <n v="93"/>
    <n v="16"/>
    <n v="15"/>
    <n v="24"/>
    <n v="0"/>
    <n v="78"/>
    <n v="51"/>
    <n v="34"/>
    <n v="19"/>
    <n v="0"/>
    <n v="93"/>
    <n v="45"/>
    <n v="30"/>
    <n v="35"/>
    <n v="19"/>
    <n v="264"/>
    <n v="112"/>
    <n v="79"/>
    <n v="78"/>
    <n v="19"/>
  </r>
  <r>
    <x v="2"/>
    <s v="PALU"/>
    <s v="PALU"/>
    <x v="190"/>
    <s v="PALU-SIGI"/>
    <n v="66"/>
    <n v="9"/>
    <n v="16"/>
    <n v="0"/>
    <n v="0"/>
    <n v="52"/>
    <n v="27"/>
    <n v="17"/>
    <n v="0"/>
    <n v="0"/>
    <n v="62"/>
    <n v="7"/>
    <n v="9"/>
    <n v="0"/>
    <n v="0"/>
    <n v="180"/>
    <n v="43"/>
    <n v="42"/>
    <n v="0"/>
    <n v="0"/>
  </r>
  <r>
    <x v="2"/>
    <s v="MAKASSAR"/>
    <s v="BONE BULUKUMBA"/>
    <x v="191"/>
    <s v="BONE BULUKUMBA-SINJAI"/>
    <n v="53"/>
    <n v="6"/>
    <n v="9"/>
    <n v="15"/>
    <n v="0"/>
    <n v="31"/>
    <n v="13"/>
    <n v="12"/>
    <n v="0"/>
    <n v="0"/>
    <n v="48"/>
    <n v="8"/>
    <n v="17"/>
    <n v="25"/>
    <n v="15"/>
    <n v="132"/>
    <n v="27"/>
    <n v="38"/>
    <n v="40"/>
    <n v="15"/>
  </r>
  <r>
    <x v="2"/>
    <s v="MAKASSAR"/>
    <s v="BARRU MAROS"/>
    <x v="192"/>
    <s v="BARRU MAROS-SOPPENG"/>
    <n v="65"/>
    <n v="7"/>
    <n v="3"/>
    <n v="20"/>
    <n v="0"/>
    <n v="49"/>
    <n v="23"/>
    <n v="14"/>
    <n v="19"/>
    <n v="0"/>
    <n v="64"/>
    <n v="26"/>
    <n v="37"/>
    <n v="29"/>
    <n v="41"/>
    <n v="178"/>
    <n v="56"/>
    <n v="54"/>
    <n v="68"/>
    <n v="41"/>
  </r>
  <r>
    <x v="2"/>
    <s v="MAKASSAR"/>
    <s v="GOWA"/>
    <x v="193"/>
    <s v="GOWA-TAKALAR"/>
    <n v="56"/>
    <n v="11"/>
    <n v="31"/>
    <n v="12"/>
    <n v="0"/>
    <n v="46"/>
    <n v="35"/>
    <n v="33"/>
    <n v="7"/>
    <n v="0"/>
    <n v="55"/>
    <n v="36"/>
    <n v="26"/>
    <n v="16"/>
    <n v="9"/>
    <n v="157"/>
    <n v="82"/>
    <n v="90"/>
    <n v="35"/>
    <n v="9"/>
  </r>
  <r>
    <x v="2"/>
    <s v="PARE-PARE"/>
    <s v="PALOPO SOROWAKO"/>
    <x v="194"/>
    <s v="PALOPO SOROWAKO-TANA TORAJA"/>
    <n v="53"/>
    <n v="5"/>
    <n v="4"/>
    <n v="13"/>
    <n v="0"/>
    <n v="41"/>
    <n v="12"/>
    <n v="5"/>
    <n v="1"/>
    <n v="0"/>
    <n v="51"/>
    <n v="12"/>
    <n v="13"/>
    <n v="20"/>
    <n v="0"/>
    <n v="145"/>
    <n v="29"/>
    <n v="22"/>
    <n v="34"/>
    <n v="0"/>
  </r>
  <r>
    <x v="2"/>
    <s v="PALU"/>
    <s v="BANGGAI"/>
    <x v="195"/>
    <s v="BANGGAI-TOJO UNA-UNA"/>
    <n v="33"/>
    <n v="8"/>
    <n v="1"/>
    <n v="0"/>
    <n v="0"/>
    <n v="15"/>
    <n v="8"/>
    <n v="1"/>
    <n v="0"/>
    <n v="0"/>
    <n v="31"/>
    <n v="1"/>
    <n v="24"/>
    <n v="0"/>
    <n v="0"/>
    <n v="79"/>
    <n v="17"/>
    <n v="26"/>
    <n v="0"/>
    <n v="0"/>
  </r>
  <r>
    <x v="2"/>
    <s v="PALU"/>
    <s v="PALU"/>
    <x v="196"/>
    <s v="PALU-TOLI-TOLI"/>
    <n v="59"/>
    <n v="0"/>
    <n v="1"/>
    <n v="0"/>
    <n v="0"/>
    <n v="44"/>
    <n v="9"/>
    <n v="0"/>
    <n v="0"/>
    <n v="0"/>
    <n v="55"/>
    <n v="1"/>
    <n v="57"/>
    <n v="0"/>
    <n v="0"/>
    <n v="158"/>
    <n v="10"/>
    <n v="58"/>
    <n v="0"/>
    <n v="0"/>
  </r>
  <r>
    <x v="2"/>
    <s v="PARE-PARE"/>
    <s v="PALOPO SOROWAKO"/>
    <x v="197"/>
    <s v="PALOPO SOROWAKO-TORAJA UTARA"/>
    <n v="58"/>
    <n v="1"/>
    <n v="1"/>
    <n v="9"/>
    <n v="0"/>
    <n v="53"/>
    <n v="13"/>
    <n v="5"/>
    <n v="2"/>
    <n v="0"/>
    <n v="57"/>
    <n v="13"/>
    <n v="15"/>
    <n v="28"/>
    <n v="2"/>
    <n v="168"/>
    <n v="27"/>
    <n v="21"/>
    <n v="39"/>
    <n v="2"/>
  </r>
  <r>
    <x v="2"/>
    <s v="PARE-PARE"/>
    <s v="PARE-PARE"/>
    <x v="198"/>
    <s v="PARE-PARE-WAJO"/>
    <n v="114"/>
    <n v="19"/>
    <n v="10"/>
    <n v="27"/>
    <n v="0"/>
    <n v="80"/>
    <n v="28"/>
    <n v="27"/>
    <n v="12"/>
    <n v="0"/>
    <n v="111"/>
    <n v="17"/>
    <n v="34"/>
    <n v="51"/>
    <n v="42"/>
    <n v="305"/>
    <n v="64"/>
    <n v="71"/>
    <n v="90"/>
    <n v="42"/>
  </r>
  <r>
    <x v="2"/>
    <s v="KENDARI"/>
    <s v="BAU BAU"/>
    <x v="199"/>
    <s v="BAU BAU-WAKATOBI"/>
    <n v="27"/>
    <n v="0"/>
    <n v="1"/>
    <n v="0"/>
    <n v="0"/>
    <n v="15"/>
    <n v="0"/>
    <n v="0"/>
    <n v="0"/>
    <n v="0"/>
    <n v="26"/>
    <n v="0"/>
    <n v="0"/>
    <n v="0"/>
    <n v="0"/>
    <n v="68"/>
    <n v="0"/>
    <n v="1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PivotTable20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A3:V204" firstHeaderRow="0" firstDataRow="1" firstDataCol="2"/>
  <pivotFields count="25">
    <pivotField axis="axisRow" outline="0" showAll="0" defaultSubtotal="0">
      <items count="3">
        <item x="0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/>
    <pivotField showAll="0"/>
    <pivotField axis="axisRow" showAll="0" sortType="ascending">
      <items count="201">
        <item x="56"/>
        <item x="0"/>
        <item x="109"/>
        <item x="110"/>
        <item x="111"/>
        <item x="1"/>
        <item x="112"/>
        <item x="2"/>
        <item x="3"/>
        <item x="4"/>
        <item x="5"/>
        <item x="113"/>
        <item x="6"/>
        <item x="7"/>
        <item x="57"/>
        <item x="114"/>
        <item x="115"/>
        <item x="116"/>
        <item x="117"/>
        <item x="118"/>
        <item x="119"/>
        <item x="120"/>
        <item x="121"/>
        <item x="58"/>
        <item x="122"/>
        <item x="8"/>
        <item x="123"/>
        <item x="59"/>
        <item x="60"/>
        <item x="124"/>
        <item x="125"/>
        <item x="126"/>
        <item x="127"/>
        <item x="61"/>
        <item x="62"/>
        <item x="128"/>
        <item x="129"/>
        <item x="63"/>
        <item x="130"/>
        <item x="131"/>
        <item x="132"/>
        <item x="9"/>
        <item x="133"/>
        <item x="134"/>
        <item x="135"/>
        <item x="136"/>
        <item x="137"/>
        <item x="10"/>
        <item x="11"/>
        <item x="12"/>
        <item x="64"/>
        <item x="65"/>
        <item x="66"/>
        <item x="138"/>
        <item x="67"/>
        <item x="13"/>
        <item x="14"/>
        <item x="15"/>
        <item x="16"/>
        <item x="68"/>
        <item x="69"/>
        <item x="139"/>
        <item x="140"/>
        <item x="141"/>
        <item x="142"/>
        <item x="70"/>
        <item x="17"/>
        <item x="143"/>
        <item x="144"/>
        <item x="145"/>
        <item x="146"/>
        <item x="147"/>
        <item x="148"/>
        <item x="149"/>
        <item x="71"/>
        <item x="18"/>
        <item x="19"/>
        <item x="20"/>
        <item x="21"/>
        <item x="150"/>
        <item x="151"/>
        <item x="22"/>
        <item x="152"/>
        <item x="72"/>
        <item x="153"/>
        <item x="154"/>
        <item x="155"/>
        <item x="156"/>
        <item x="23"/>
        <item x="157"/>
        <item x="158"/>
        <item x="159"/>
        <item x="24"/>
        <item x="25"/>
        <item x="26"/>
        <item x="73"/>
        <item x="27"/>
        <item x="160"/>
        <item x="161"/>
        <item x="162"/>
        <item x="74"/>
        <item x="28"/>
        <item x="29"/>
        <item x="30"/>
        <item x="31"/>
        <item x="32"/>
        <item x="33"/>
        <item x="34"/>
        <item x="35"/>
        <item x="75"/>
        <item x="163"/>
        <item x="164"/>
        <item x="165"/>
        <item x="36"/>
        <item x="166"/>
        <item x="37"/>
        <item x="76"/>
        <item x="77"/>
        <item x="78"/>
        <item x="79"/>
        <item x="167"/>
        <item x="80"/>
        <item x="81"/>
        <item x="168"/>
        <item x="169"/>
        <item x="170"/>
        <item x="82"/>
        <item x="83"/>
        <item x="84"/>
        <item x="171"/>
        <item x="85"/>
        <item x="38"/>
        <item x="39"/>
        <item x="86"/>
        <item x="87"/>
        <item x="172"/>
        <item x="173"/>
        <item x="174"/>
        <item x="175"/>
        <item x="176"/>
        <item x="177"/>
        <item x="178"/>
        <item x="179"/>
        <item x="40"/>
        <item x="88"/>
        <item x="89"/>
        <item x="41"/>
        <item x="180"/>
        <item x="90"/>
        <item x="181"/>
        <item x="42"/>
        <item x="91"/>
        <item x="92"/>
        <item x="43"/>
        <item x="182"/>
        <item x="183"/>
        <item x="184"/>
        <item x="185"/>
        <item x="44"/>
        <item x="186"/>
        <item x="187"/>
        <item x="93"/>
        <item x="94"/>
        <item x="95"/>
        <item x="45"/>
        <item x="46"/>
        <item x="96"/>
        <item x="47"/>
        <item x="97"/>
        <item x="98"/>
        <item x="48"/>
        <item x="188"/>
        <item x="189"/>
        <item x="190"/>
        <item x="191"/>
        <item x="49"/>
        <item x="192"/>
        <item x="99"/>
        <item x="100"/>
        <item x="50"/>
        <item x="101"/>
        <item x="51"/>
        <item x="193"/>
        <item x="102"/>
        <item x="52"/>
        <item x="194"/>
        <item x="53"/>
        <item x="54"/>
        <item x="55"/>
        <item x="103"/>
        <item x="104"/>
        <item x="195"/>
        <item x="105"/>
        <item x="196"/>
        <item x="197"/>
        <item x="198"/>
        <item x="199"/>
        <item x="106"/>
        <item x="107"/>
        <item x="108"/>
        <item t="default"/>
      </items>
    </pivotField>
    <pivotField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/>
    <pivotField dataField="1" numFmtId="3" showAll="0" defaultSubtotal="0"/>
  </pivotFields>
  <rowFields count="2">
    <field x="0"/>
    <field x="3"/>
  </rowFields>
  <rowItems count="201">
    <i>
      <x/>
      <x v="1"/>
    </i>
    <i r="1">
      <x v="5"/>
    </i>
    <i r="1">
      <x v="7"/>
    </i>
    <i r="1">
      <x v="8"/>
    </i>
    <i r="1">
      <x v="9"/>
    </i>
    <i r="1">
      <x v="10"/>
    </i>
    <i r="1">
      <x v="12"/>
    </i>
    <i r="1">
      <x v="13"/>
    </i>
    <i r="1">
      <x v="25"/>
    </i>
    <i r="1">
      <x v="41"/>
    </i>
    <i r="1">
      <x v="47"/>
    </i>
    <i r="1">
      <x v="48"/>
    </i>
    <i r="1">
      <x v="49"/>
    </i>
    <i r="1">
      <x v="55"/>
    </i>
    <i r="1">
      <x v="56"/>
    </i>
    <i r="1">
      <x v="57"/>
    </i>
    <i r="1">
      <x v="58"/>
    </i>
    <i r="1">
      <x v="66"/>
    </i>
    <i r="1">
      <x v="75"/>
    </i>
    <i r="1">
      <x v="76"/>
    </i>
    <i r="1">
      <x v="77"/>
    </i>
    <i r="1">
      <x v="78"/>
    </i>
    <i r="1">
      <x v="81"/>
    </i>
    <i r="1">
      <x v="88"/>
    </i>
    <i r="1">
      <x v="92"/>
    </i>
    <i r="1">
      <x v="93"/>
    </i>
    <i r="1">
      <x v="94"/>
    </i>
    <i r="1">
      <x v="96"/>
    </i>
    <i r="1">
      <x v="101"/>
    </i>
    <i r="1">
      <x v="102"/>
    </i>
    <i r="1">
      <x v="103"/>
    </i>
    <i r="1">
      <x v="104"/>
    </i>
    <i r="1">
      <x v="105"/>
    </i>
    <i r="1">
      <x v="106"/>
    </i>
    <i r="1">
      <x v="107"/>
    </i>
    <i r="1">
      <x v="108"/>
    </i>
    <i r="1">
      <x v="113"/>
    </i>
    <i r="1">
      <x v="115"/>
    </i>
    <i r="1">
      <x v="131"/>
    </i>
    <i r="1">
      <x v="132"/>
    </i>
    <i r="1">
      <x v="143"/>
    </i>
    <i r="1">
      <x v="146"/>
    </i>
    <i r="1">
      <x v="150"/>
    </i>
    <i r="1">
      <x v="153"/>
    </i>
    <i r="1">
      <x v="158"/>
    </i>
    <i r="1">
      <x v="164"/>
    </i>
    <i r="1">
      <x v="165"/>
    </i>
    <i r="1">
      <x v="167"/>
    </i>
    <i r="1">
      <x v="170"/>
    </i>
    <i r="1">
      <x v="175"/>
    </i>
    <i r="1">
      <x v="179"/>
    </i>
    <i r="1">
      <x v="181"/>
    </i>
    <i r="1">
      <x v="184"/>
    </i>
    <i r="1">
      <x v="186"/>
    </i>
    <i r="1">
      <x v="187"/>
    </i>
    <i r="1">
      <x v="188"/>
    </i>
    <i>
      <x v="1"/>
      <x v="2"/>
    </i>
    <i r="1">
      <x v="3"/>
    </i>
    <i r="1">
      <x v="4"/>
    </i>
    <i r="1">
      <x v="6"/>
    </i>
    <i r="1">
      <x v="11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6"/>
    </i>
    <i r="1">
      <x v="29"/>
    </i>
    <i r="1">
      <x v="30"/>
    </i>
    <i r="1">
      <x v="31"/>
    </i>
    <i r="1">
      <x v="32"/>
    </i>
    <i r="1">
      <x v="35"/>
    </i>
    <i r="1">
      <x v="36"/>
    </i>
    <i r="1">
      <x v="38"/>
    </i>
    <i r="1">
      <x v="39"/>
    </i>
    <i r="1">
      <x v="40"/>
    </i>
    <i r="1">
      <x v="42"/>
    </i>
    <i r="1">
      <x v="43"/>
    </i>
    <i r="1">
      <x v="44"/>
    </i>
    <i r="1">
      <x v="45"/>
    </i>
    <i r="1">
      <x v="46"/>
    </i>
    <i r="1">
      <x v="53"/>
    </i>
    <i r="1">
      <x v="61"/>
    </i>
    <i r="1">
      <x v="62"/>
    </i>
    <i r="1">
      <x v="63"/>
    </i>
    <i r="1">
      <x v="64"/>
    </i>
    <i r="1">
      <x v="67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9"/>
    </i>
    <i r="1">
      <x v="80"/>
    </i>
    <i r="1">
      <x v="82"/>
    </i>
    <i r="1">
      <x v="84"/>
    </i>
    <i r="1">
      <x v="85"/>
    </i>
    <i r="1">
      <x v="86"/>
    </i>
    <i r="1">
      <x v="87"/>
    </i>
    <i r="1">
      <x v="89"/>
    </i>
    <i r="1">
      <x v="90"/>
    </i>
    <i r="1">
      <x v="91"/>
    </i>
    <i r="1">
      <x v="97"/>
    </i>
    <i r="1">
      <x v="98"/>
    </i>
    <i r="1">
      <x v="99"/>
    </i>
    <i r="1">
      <x v="110"/>
    </i>
    <i r="1">
      <x v="111"/>
    </i>
    <i r="1">
      <x v="112"/>
    </i>
    <i r="1">
      <x v="114"/>
    </i>
    <i r="1">
      <x v="120"/>
    </i>
    <i r="1">
      <x v="123"/>
    </i>
    <i r="1">
      <x v="124"/>
    </i>
    <i r="1">
      <x v="125"/>
    </i>
    <i r="1">
      <x v="129"/>
    </i>
    <i r="1">
      <x v="135"/>
    </i>
    <i r="1">
      <x v="136"/>
    </i>
    <i r="1">
      <x v="137"/>
    </i>
    <i r="1">
      <x v="138"/>
    </i>
    <i r="1">
      <x v="139"/>
    </i>
    <i r="1">
      <x v="140"/>
    </i>
    <i r="1">
      <x v="141"/>
    </i>
    <i r="1">
      <x v="142"/>
    </i>
    <i r="1">
      <x v="147"/>
    </i>
    <i r="1">
      <x v="149"/>
    </i>
    <i r="1">
      <x v="154"/>
    </i>
    <i r="1">
      <x v="155"/>
    </i>
    <i r="1">
      <x v="156"/>
    </i>
    <i r="1">
      <x v="157"/>
    </i>
    <i r="1">
      <x v="159"/>
    </i>
    <i r="1">
      <x v="160"/>
    </i>
    <i r="1">
      <x v="171"/>
    </i>
    <i r="1">
      <x v="172"/>
    </i>
    <i r="1">
      <x v="173"/>
    </i>
    <i r="1">
      <x v="174"/>
    </i>
    <i r="1">
      <x v="176"/>
    </i>
    <i r="1">
      <x v="182"/>
    </i>
    <i r="1">
      <x v="185"/>
    </i>
    <i r="1">
      <x v="191"/>
    </i>
    <i r="1">
      <x v="193"/>
    </i>
    <i r="1">
      <x v="194"/>
    </i>
    <i r="1">
      <x v="195"/>
    </i>
    <i r="1">
      <x v="196"/>
    </i>
    <i>
      <x v="2"/>
      <x/>
    </i>
    <i r="1">
      <x v="14"/>
    </i>
    <i r="1">
      <x v="23"/>
    </i>
    <i r="1">
      <x v="27"/>
    </i>
    <i r="1">
      <x v="28"/>
    </i>
    <i r="1">
      <x v="33"/>
    </i>
    <i r="1">
      <x v="34"/>
    </i>
    <i r="1">
      <x v="37"/>
    </i>
    <i r="1">
      <x v="50"/>
    </i>
    <i r="1">
      <x v="51"/>
    </i>
    <i r="1">
      <x v="52"/>
    </i>
    <i r="1">
      <x v="54"/>
    </i>
    <i r="1">
      <x v="59"/>
    </i>
    <i r="1">
      <x v="60"/>
    </i>
    <i r="1">
      <x v="65"/>
    </i>
    <i r="1">
      <x v="74"/>
    </i>
    <i r="1">
      <x v="83"/>
    </i>
    <i r="1">
      <x v="95"/>
    </i>
    <i r="1">
      <x v="100"/>
    </i>
    <i r="1">
      <x v="109"/>
    </i>
    <i r="1">
      <x v="116"/>
    </i>
    <i r="1">
      <x v="117"/>
    </i>
    <i r="1">
      <x v="118"/>
    </i>
    <i r="1">
      <x v="119"/>
    </i>
    <i r="1">
      <x v="121"/>
    </i>
    <i r="1">
      <x v="122"/>
    </i>
    <i r="1">
      <x v="126"/>
    </i>
    <i r="1">
      <x v="127"/>
    </i>
    <i r="1">
      <x v="128"/>
    </i>
    <i r="1">
      <x v="130"/>
    </i>
    <i r="1">
      <x v="133"/>
    </i>
    <i r="1">
      <x v="134"/>
    </i>
    <i r="1">
      <x v="144"/>
    </i>
    <i r="1">
      <x v="145"/>
    </i>
    <i r="1">
      <x v="148"/>
    </i>
    <i r="1">
      <x v="151"/>
    </i>
    <i r="1">
      <x v="152"/>
    </i>
    <i r="1">
      <x v="161"/>
    </i>
    <i r="1">
      <x v="162"/>
    </i>
    <i r="1">
      <x v="163"/>
    </i>
    <i r="1">
      <x v="166"/>
    </i>
    <i r="1">
      <x v="168"/>
    </i>
    <i r="1">
      <x v="169"/>
    </i>
    <i r="1">
      <x v="177"/>
    </i>
    <i r="1">
      <x v="178"/>
    </i>
    <i r="1">
      <x v="180"/>
    </i>
    <i r="1">
      <x v="183"/>
    </i>
    <i r="1">
      <x v="189"/>
    </i>
    <i r="1">
      <x v="190"/>
    </i>
    <i r="1">
      <x v="192"/>
    </i>
    <i r="1">
      <x v="197"/>
    </i>
    <i r="1">
      <x v="198"/>
    </i>
    <i r="1">
      <x v="199"/>
    </i>
    <i t="grand">
      <x/>
    </i>
  </rowItems>
  <colFields count="1">
    <field x="-2"/>
  </colFields>
  <colItems count="2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</colItems>
  <dataFields count="20">
    <dataField name="Sum of TSEL" fld="5" baseField="0" baseItem="0"/>
    <dataField name="Sum of XL" fld="6" baseField="0" baseItem="0"/>
    <dataField name="Sum of INDOSAT" fld="7" baseField="0" baseItem="0"/>
    <dataField name="Sum of THREE" fld="8" baseField="0" baseItem="0"/>
    <dataField name="Sum of SMARTFREN" fld="9" baseField="0" baseItem="0"/>
    <dataField name="Sum of TSEL2" fld="10" baseField="0" baseItem="0"/>
    <dataField name="Sum of XL2" fld="11" baseField="0" baseItem="0"/>
    <dataField name="Sum of INDOSAT2" fld="12" baseField="0" baseItem="0"/>
    <dataField name="Sum of THREE2" fld="13" baseField="0" baseItem="0"/>
    <dataField name="Sum of SMARTFREN2" fld="14" baseField="0" baseItem="0"/>
    <dataField name="Sum of TSEL3" fld="15" baseField="0" baseItem="0"/>
    <dataField name="Sum of XL3" fld="16" baseField="0" baseItem="0"/>
    <dataField name="Sum of INDOSAT3" fld="17" baseField="0" baseItem="0"/>
    <dataField name="Sum of THREE3" fld="18" baseField="0" baseItem="0"/>
    <dataField name="Sum of SMARTFREN3" fld="19" baseField="0" baseItem="0"/>
    <dataField name="Sum of TSEL4" fld="20" baseField="0" baseItem="0"/>
    <dataField name="Sum of XL4" fld="21" baseField="0" baseItem="0"/>
    <dataField name="Sum of INDOSAT4" fld="22" baseField="0" baseItem="0"/>
    <dataField name="Sum of THREE4" fld="23" baseField="0" baseItem="0"/>
    <dataField name="Sum of SMARTFREN4" fld="24" baseField="0" baseItem="0"/>
  </dataFields>
  <formats count="3">
    <format dxfId="12">
      <pivotArea dataOnly="0" labelOnly="1" outline="0" fieldPosition="0">
        <references count="1">
          <reference field="4294967294" count="5">
            <x v="10"/>
            <x v="11"/>
            <x v="12"/>
            <x v="13"/>
            <x v="14"/>
          </reference>
        </references>
      </pivotArea>
    </format>
    <format dxfId="1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0">
      <pivotArea dataOnly="0" labelOnly="1" outline="0" fieldPosition="0">
        <references count="1">
          <reference field="4294967294" count="5">
            <x v="5"/>
            <x v="6"/>
            <x v="7"/>
            <x v="8"/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0000"/>
  </sheetPr>
  <dimension ref="A1:R273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H121" sqref="H121"/>
    </sheetView>
  </sheetViews>
  <sheetFormatPr defaultRowHeight="15" outlineLevelCol="1" x14ac:dyDescent="0.25"/>
  <cols>
    <col min="1" max="1" width="13.42578125" bestFit="1" customWidth="1"/>
    <col min="2" max="2" width="16.5703125" bestFit="1" customWidth="1"/>
    <col min="3" max="3" width="26.85546875" bestFit="1" customWidth="1"/>
    <col min="4" max="4" width="33.85546875" bestFit="1" customWidth="1"/>
    <col min="5" max="5" width="57.5703125" customWidth="1" outlineLevel="1"/>
    <col min="6" max="6" width="13.42578125" bestFit="1" customWidth="1"/>
    <col min="7" max="7" width="7.5703125" style="112" customWidth="1"/>
    <col min="8" max="8" width="12.85546875" style="112" customWidth="1"/>
    <col min="9" max="9" width="7.5703125" style="112" customWidth="1"/>
    <col min="10" max="10" width="10.140625" style="113" bestFit="1" customWidth="1"/>
    <col min="11" max="11" width="14.42578125" customWidth="1"/>
    <col min="12" max="12" width="16" style="75" bestFit="1" customWidth="1"/>
    <col min="13" max="13" width="33.85546875" bestFit="1" customWidth="1"/>
    <col min="14" max="14" width="13.42578125" bestFit="1" customWidth="1"/>
    <col min="15" max="15" width="7.140625" bestFit="1" customWidth="1"/>
    <col min="16" max="17" width="6.85546875" bestFit="1" customWidth="1"/>
    <col min="18" max="18" width="8.5703125" bestFit="1" customWidth="1"/>
  </cols>
  <sheetData>
    <row r="1" spans="1:18" ht="15.75" x14ac:dyDescent="0.25">
      <c r="A1" s="2" t="s">
        <v>0</v>
      </c>
      <c r="B1" s="2" t="s">
        <v>233</v>
      </c>
      <c r="C1" s="2" t="s">
        <v>234</v>
      </c>
      <c r="D1" s="2" t="s">
        <v>20</v>
      </c>
      <c r="E1" s="2" t="str">
        <f t="shared" ref="E1:E64" si="0">C1&amp;"-"&amp;D1</f>
        <v>SALES CLUSTER-KABUPATEN</v>
      </c>
      <c r="F1" s="2" t="s">
        <v>11</v>
      </c>
      <c r="G1" s="110" t="s">
        <v>13</v>
      </c>
      <c r="H1" s="110" t="s">
        <v>14</v>
      </c>
      <c r="I1" s="110" t="s">
        <v>15</v>
      </c>
      <c r="J1" s="110" t="s">
        <v>19</v>
      </c>
      <c r="L1" s="19" t="s">
        <v>212</v>
      </c>
    </row>
    <row r="2" spans="1:18" hidden="1" x14ac:dyDescent="0.25">
      <c r="A2" s="20" t="s">
        <v>1</v>
      </c>
      <c r="B2" s="20" t="s">
        <v>235</v>
      </c>
      <c r="C2" s="20" t="s">
        <v>236</v>
      </c>
      <c r="D2" s="20" t="s">
        <v>21</v>
      </c>
      <c r="E2" s="20" t="str">
        <f t="shared" si="0"/>
        <v>BANUA ENAM-BALANGAN</v>
      </c>
      <c r="F2" s="21" t="s">
        <v>12</v>
      </c>
      <c r="G2" s="111">
        <v>30</v>
      </c>
      <c r="H2" s="111">
        <v>27</v>
      </c>
      <c r="I2" s="111">
        <v>32</v>
      </c>
      <c r="J2" s="111">
        <f t="shared" ref="J2:J65" si="1">SUM(G2:I2)</f>
        <v>89</v>
      </c>
      <c r="K2" s="37"/>
    </row>
    <row r="3" spans="1:18" hidden="1" x14ac:dyDescent="0.25">
      <c r="A3" s="20" t="s">
        <v>1</v>
      </c>
      <c r="B3" s="20" t="s">
        <v>235</v>
      </c>
      <c r="C3" s="20" t="s">
        <v>237</v>
      </c>
      <c r="D3" s="20" t="s">
        <v>22</v>
      </c>
      <c r="E3" s="20" t="str">
        <f t="shared" si="0"/>
        <v>MARTAPURA-BANJAR</v>
      </c>
      <c r="F3" s="21" t="s">
        <v>12</v>
      </c>
      <c r="G3" s="111">
        <v>121</v>
      </c>
      <c r="H3" s="111">
        <v>117</v>
      </c>
      <c r="I3" s="111">
        <v>128</v>
      </c>
      <c r="J3" s="111">
        <f t="shared" si="1"/>
        <v>366</v>
      </c>
      <c r="K3" s="37"/>
      <c r="M3" s="2" t="s">
        <v>257</v>
      </c>
      <c r="N3" s="2" t="s">
        <v>11</v>
      </c>
      <c r="O3" s="7" t="s">
        <v>13</v>
      </c>
      <c r="P3" s="7" t="s">
        <v>14</v>
      </c>
      <c r="Q3" s="7" t="s">
        <v>15</v>
      </c>
      <c r="R3" s="7" t="s">
        <v>19</v>
      </c>
    </row>
    <row r="4" spans="1:18" hidden="1" x14ac:dyDescent="0.25">
      <c r="A4" s="20" t="s">
        <v>1</v>
      </c>
      <c r="B4" s="20" t="s">
        <v>235</v>
      </c>
      <c r="C4" s="20" t="s">
        <v>235</v>
      </c>
      <c r="D4" s="20" t="s">
        <v>23</v>
      </c>
      <c r="E4" s="20" t="str">
        <f t="shared" si="0"/>
        <v>BANJARMASIN-BARITO KUALA</v>
      </c>
      <c r="F4" s="21" t="s">
        <v>12</v>
      </c>
      <c r="G4" s="111">
        <v>62</v>
      </c>
      <c r="H4" s="111">
        <v>48</v>
      </c>
      <c r="I4" s="111">
        <v>59</v>
      </c>
      <c r="J4" s="111">
        <f t="shared" si="1"/>
        <v>169</v>
      </c>
      <c r="K4" s="37"/>
      <c r="M4" s="16" t="s">
        <v>18</v>
      </c>
      <c r="N4" s="17" t="s">
        <v>12</v>
      </c>
      <c r="O4" s="18">
        <f>SUM(O5:O7)</f>
        <v>12924</v>
      </c>
      <c r="P4" s="18">
        <f t="shared" ref="P4:Q4" si="2">SUM(P5:P7)</f>
        <v>11169</v>
      </c>
      <c r="Q4" s="18">
        <f t="shared" si="2"/>
        <v>12701</v>
      </c>
      <c r="R4" s="18">
        <f>SUM(O4:Q4)</f>
        <v>36794</v>
      </c>
    </row>
    <row r="5" spans="1:18" hidden="1" x14ac:dyDescent="0.25">
      <c r="A5" s="20" t="s">
        <v>1</v>
      </c>
      <c r="B5" s="20" t="s">
        <v>238</v>
      </c>
      <c r="C5" s="20" t="s">
        <v>239</v>
      </c>
      <c r="D5" s="20" t="s">
        <v>24</v>
      </c>
      <c r="E5" s="20" t="str">
        <f t="shared" si="0"/>
        <v>BARITO RAYA-BARITO SELATAN</v>
      </c>
      <c r="F5" s="21" t="s">
        <v>12</v>
      </c>
      <c r="G5" s="111">
        <v>40</v>
      </c>
      <c r="H5" s="111">
        <v>32</v>
      </c>
      <c r="I5" s="111">
        <v>37</v>
      </c>
      <c r="J5" s="111">
        <f t="shared" si="1"/>
        <v>109</v>
      </c>
      <c r="K5" s="37"/>
      <c r="M5" s="1" t="s">
        <v>1</v>
      </c>
      <c r="N5" s="6" t="s">
        <v>12</v>
      </c>
      <c r="O5" s="4">
        <f>SUMIF($A:$A,"KALIMANTAN",G:G)</f>
        <v>5060</v>
      </c>
      <c r="P5" s="4">
        <f>SUMIF($A:$A,"KALIMANTAN",H:H)</f>
        <v>4860</v>
      </c>
      <c r="Q5" s="4">
        <f>SUMIF($A:$A,"KALIMANTAN",I:I)</f>
        <v>5126</v>
      </c>
      <c r="R5" s="5">
        <f t="shared" ref="R5:R7" si="3">SUM(O5:Q5)</f>
        <v>15046</v>
      </c>
    </row>
    <row r="6" spans="1:18" hidden="1" x14ac:dyDescent="0.25">
      <c r="A6" s="20" t="s">
        <v>1</v>
      </c>
      <c r="B6" s="20" t="s">
        <v>238</v>
      </c>
      <c r="C6" s="20" t="s">
        <v>239</v>
      </c>
      <c r="D6" s="20" t="s">
        <v>25</v>
      </c>
      <c r="E6" s="20" t="str">
        <f t="shared" si="0"/>
        <v>BARITO RAYA-BARITO TIMUR</v>
      </c>
      <c r="F6" s="21" t="s">
        <v>12</v>
      </c>
      <c r="G6" s="111">
        <v>31</v>
      </c>
      <c r="H6" s="111">
        <v>20</v>
      </c>
      <c r="I6" s="111">
        <v>30</v>
      </c>
      <c r="J6" s="111">
        <f t="shared" si="1"/>
        <v>81</v>
      </c>
      <c r="K6" s="37"/>
      <c r="M6" s="1" t="s">
        <v>2</v>
      </c>
      <c r="N6" s="6" t="s">
        <v>12</v>
      </c>
      <c r="O6" s="4">
        <f>SUMIF($A:$A,"SULAWESI",G:G)</f>
        <v>5942</v>
      </c>
      <c r="P6" s="4">
        <f>SUMIF($A:$A,"SULAWESI",H:H)</f>
        <v>4693</v>
      </c>
      <c r="Q6" s="4">
        <f>SUMIF($A:$A,"SULAWESI",I:I)</f>
        <v>5748</v>
      </c>
      <c r="R6" s="5">
        <f>SUM(O6:Q6)</f>
        <v>16383</v>
      </c>
    </row>
    <row r="7" spans="1:18" hidden="1" x14ac:dyDescent="0.25">
      <c r="A7" s="20" t="s">
        <v>1</v>
      </c>
      <c r="B7" s="20" t="s">
        <v>238</v>
      </c>
      <c r="C7" s="20" t="s">
        <v>239</v>
      </c>
      <c r="D7" s="20" t="s">
        <v>26</v>
      </c>
      <c r="E7" s="20" t="str">
        <f t="shared" si="0"/>
        <v>BARITO RAYA-BARITO UTARA</v>
      </c>
      <c r="F7" s="21" t="s">
        <v>12</v>
      </c>
      <c r="G7" s="111">
        <v>44</v>
      </c>
      <c r="H7" s="111">
        <v>33</v>
      </c>
      <c r="I7" s="111">
        <v>41</v>
      </c>
      <c r="J7" s="111">
        <f t="shared" si="1"/>
        <v>118</v>
      </c>
      <c r="K7" s="37"/>
      <c r="M7" s="1" t="s">
        <v>77</v>
      </c>
      <c r="N7" s="6" t="s">
        <v>12</v>
      </c>
      <c r="O7" s="4">
        <f>SUMIF($A:$A,"PUMA",G:G)</f>
        <v>1922</v>
      </c>
      <c r="P7" s="4">
        <f>SUMIF($A:$A,"PUMA",H:H)</f>
        <v>1616</v>
      </c>
      <c r="Q7" s="4">
        <f>SUMIF($A:$A,"PUMA",I:I)</f>
        <v>1827</v>
      </c>
      <c r="R7" s="5">
        <f t="shared" si="3"/>
        <v>5365</v>
      </c>
    </row>
    <row r="8" spans="1:18" hidden="1" x14ac:dyDescent="0.25">
      <c r="A8" s="20" t="s">
        <v>1</v>
      </c>
      <c r="B8" s="20" t="s">
        <v>240</v>
      </c>
      <c r="C8" s="20" t="s">
        <v>66</v>
      </c>
      <c r="D8" s="20" t="s">
        <v>27</v>
      </c>
      <c r="E8" s="20" t="str">
        <f t="shared" si="0"/>
        <v>SAMBAS-BENGKAYANG</v>
      </c>
      <c r="F8" s="21" t="s">
        <v>12</v>
      </c>
      <c r="G8" s="111">
        <v>53</v>
      </c>
      <c r="H8" s="111">
        <v>39</v>
      </c>
      <c r="I8" s="111">
        <v>45</v>
      </c>
      <c r="J8" s="111">
        <f t="shared" si="1"/>
        <v>137</v>
      </c>
      <c r="K8" s="37"/>
    </row>
    <row r="9" spans="1:18" hidden="1" x14ac:dyDescent="0.25">
      <c r="A9" s="20" t="s">
        <v>1</v>
      </c>
      <c r="B9" s="20" t="s">
        <v>241</v>
      </c>
      <c r="C9" s="20" t="s">
        <v>242</v>
      </c>
      <c r="D9" s="20" t="s">
        <v>28</v>
      </c>
      <c r="E9" s="20" t="str">
        <f t="shared" si="0"/>
        <v>KALTARA-BERAU</v>
      </c>
      <c r="F9" s="21" t="s">
        <v>12</v>
      </c>
      <c r="G9" s="111">
        <v>89</v>
      </c>
      <c r="H9" s="111">
        <v>96</v>
      </c>
      <c r="I9" s="111">
        <v>99</v>
      </c>
      <c r="J9" s="111">
        <f t="shared" si="1"/>
        <v>284</v>
      </c>
      <c r="K9" s="37"/>
      <c r="L9" s="2" t="s">
        <v>0</v>
      </c>
      <c r="M9" s="2" t="s">
        <v>233</v>
      </c>
      <c r="N9" s="2" t="s">
        <v>11</v>
      </c>
      <c r="O9" s="7" t="s">
        <v>13</v>
      </c>
      <c r="P9" s="7" t="s">
        <v>14</v>
      </c>
      <c r="Q9" s="7" t="s">
        <v>15</v>
      </c>
      <c r="R9" s="7" t="s">
        <v>19</v>
      </c>
    </row>
    <row r="10" spans="1:18" hidden="1" x14ac:dyDescent="0.25">
      <c r="A10" s="20" t="s">
        <v>1</v>
      </c>
      <c r="B10" s="20" t="s">
        <v>241</v>
      </c>
      <c r="C10" s="20" t="s">
        <v>242</v>
      </c>
      <c r="D10" s="20" t="s">
        <v>29</v>
      </c>
      <c r="E10" s="20" t="str">
        <f t="shared" si="0"/>
        <v>KALTARA-BULUNGAN</v>
      </c>
      <c r="F10" s="21" t="s">
        <v>12</v>
      </c>
      <c r="G10" s="111">
        <v>59</v>
      </c>
      <c r="H10" s="111">
        <v>58</v>
      </c>
      <c r="I10" s="111">
        <v>63</v>
      </c>
      <c r="J10" s="111">
        <f t="shared" si="1"/>
        <v>180</v>
      </c>
      <c r="K10" s="37"/>
      <c r="L10" s="6" t="s">
        <v>1</v>
      </c>
      <c r="M10" s="28" t="s">
        <v>245</v>
      </c>
      <c r="N10" s="6" t="s">
        <v>12</v>
      </c>
      <c r="O10" s="4">
        <f t="shared" ref="O10:O25" si="4">SUMIF($B:$B,$M10,G:G)</f>
        <v>492</v>
      </c>
      <c r="P10" s="4">
        <f t="shared" ref="P10:P25" si="5">SUMIF($B:$B,$M10,H:H)</f>
        <v>515</v>
      </c>
      <c r="Q10" s="4">
        <f t="shared" ref="Q10:Q25" si="6">SUMIF($B:$B,$M10,I:I)</f>
        <v>516</v>
      </c>
      <c r="R10" s="5">
        <f t="shared" ref="R10" si="7">SUM(O10:Q10)</f>
        <v>1523</v>
      </c>
    </row>
    <row r="11" spans="1:18" hidden="1" x14ac:dyDescent="0.25">
      <c r="A11" s="20" t="s">
        <v>1</v>
      </c>
      <c r="B11" s="20" t="s">
        <v>238</v>
      </c>
      <c r="C11" s="20" t="s">
        <v>243</v>
      </c>
      <c r="D11" s="20" t="s">
        <v>30</v>
      </c>
      <c r="E11" s="20" t="str">
        <f t="shared" si="0"/>
        <v>KOTAWARINGIN RAYA-GUNUNG MAS</v>
      </c>
      <c r="F11" s="21" t="s">
        <v>12</v>
      </c>
      <c r="G11" s="111">
        <v>45</v>
      </c>
      <c r="H11" s="111">
        <v>35</v>
      </c>
      <c r="I11" s="111">
        <v>43</v>
      </c>
      <c r="J11" s="111">
        <f t="shared" si="1"/>
        <v>123</v>
      </c>
      <c r="K11" s="37"/>
      <c r="L11" s="6" t="s">
        <v>1</v>
      </c>
      <c r="M11" s="1" t="s">
        <v>235</v>
      </c>
      <c r="N11" s="6" t="s">
        <v>12</v>
      </c>
      <c r="O11" s="4">
        <f t="shared" si="4"/>
        <v>1084</v>
      </c>
      <c r="P11" s="4">
        <f t="shared" si="5"/>
        <v>1122</v>
      </c>
      <c r="Q11" s="4">
        <f t="shared" si="6"/>
        <v>1175</v>
      </c>
      <c r="R11" s="5">
        <f t="shared" ref="R11:R25" si="8">SUM(O11:Q11)</f>
        <v>3381</v>
      </c>
    </row>
    <row r="12" spans="1:18" hidden="1" x14ac:dyDescent="0.25">
      <c r="A12" s="20" t="s">
        <v>1</v>
      </c>
      <c r="B12" s="20" t="s">
        <v>235</v>
      </c>
      <c r="C12" s="20" t="s">
        <v>236</v>
      </c>
      <c r="D12" s="20" t="s">
        <v>31</v>
      </c>
      <c r="E12" s="20" t="str">
        <f t="shared" si="0"/>
        <v>BANUA ENAM-HULU SUNGAI SELATAN</v>
      </c>
      <c r="F12" s="21" t="s">
        <v>12</v>
      </c>
      <c r="G12" s="111">
        <v>43</v>
      </c>
      <c r="H12" s="111">
        <v>46</v>
      </c>
      <c r="I12" s="111">
        <v>52</v>
      </c>
      <c r="J12" s="111">
        <f t="shared" si="1"/>
        <v>141</v>
      </c>
      <c r="K12" s="37"/>
      <c r="L12" s="6" t="s">
        <v>1</v>
      </c>
      <c r="M12" s="1" t="s">
        <v>238</v>
      </c>
      <c r="N12" s="6" t="s">
        <v>12</v>
      </c>
      <c r="O12" s="4">
        <f t="shared" si="4"/>
        <v>992</v>
      </c>
      <c r="P12" s="4">
        <f t="shared" si="5"/>
        <v>844</v>
      </c>
      <c r="Q12" s="4">
        <f t="shared" si="6"/>
        <v>935</v>
      </c>
      <c r="R12" s="5">
        <f t="shared" si="8"/>
        <v>2771</v>
      </c>
    </row>
    <row r="13" spans="1:18" hidden="1" x14ac:dyDescent="0.25">
      <c r="A13" s="20" t="s">
        <v>1</v>
      </c>
      <c r="B13" s="20" t="s">
        <v>235</v>
      </c>
      <c r="C13" s="20" t="s">
        <v>236</v>
      </c>
      <c r="D13" s="20" t="s">
        <v>32</v>
      </c>
      <c r="E13" s="20" t="str">
        <f t="shared" si="0"/>
        <v>BANUA ENAM-HULU SUNGAI TENGAH</v>
      </c>
      <c r="F13" s="21" t="s">
        <v>12</v>
      </c>
      <c r="G13" s="111">
        <v>46</v>
      </c>
      <c r="H13" s="111">
        <v>43</v>
      </c>
      <c r="I13" s="111">
        <v>49</v>
      </c>
      <c r="J13" s="111">
        <f t="shared" si="1"/>
        <v>138</v>
      </c>
      <c r="K13" s="37"/>
      <c r="L13" s="6" t="s">
        <v>1</v>
      </c>
      <c r="M13" s="1" t="s">
        <v>240</v>
      </c>
      <c r="N13" s="6" t="s">
        <v>12</v>
      </c>
      <c r="O13" s="4">
        <f t="shared" si="4"/>
        <v>1207</v>
      </c>
      <c r="P13" s="4">
        <f t="shared" si="5"/>
        <v>1003</v>
      </c>
      <c r="Q13" s="4">
        <f t="shared" si="6"/>
        <v>1106</v>
      </c>
      <c r="R13" s="5">
        <f t="shared" si="8"/>
        <v>3316</v>
      </c>
    </row>
    <row r="14" spans="1:18" hidden="1" x14ac:dyDescent="0.25">
      <c r="A14" s="20" t="s">
        <v>1</v>
      </c>
      <c r="B14" s="20" t="s">
        <v>235</v>
      </c>
      <c r="C14" s="20" t="s">
        <v>236</v>
      </c>
      <c r="D14" s="20" t="s">
        <v>33</v>
      </c>
      <c r="E14" s="20" t="str">
        <f t="shared" si="0"/>
        <v>BANUA ENAM-HULU SUNGAI UTARA</v>
      </c>
      <c r="F14" s="21" t="s">
        <v>12</v>
      </c>
      <c r="G14" s="111">
        <v>36</v>
      </c>
      <c r="H14" s="111">
        <v>36</v>
      </c>
      <c r="I14" s="111">
        <v>36</v>
      </c>
      <c r="J14" s="111">
        <f t="shared" si="1"/>
        <v>108</v>
      </c>
      <c r="K14" s="37"/>
      <c r="L14" s="6" t="s">
        <v>1</v>
      </c>
      <c r="M14" s="1" t="s">
        <v>247</v>
      </c>
      <c r="N14" s="6" t="s">
        <v>12</v>
      </c>
      <c r="O14" s="4">
        <f t="shared" si="4"/>
        <v>950</v>
      </c>
      <c r="P14" s="4">
        <f t="shared" si="5"/>
        <v>1005</v>
      </c>
      <c r="Q14" s="4">
        <f t="shared" si="6"/>
        <v>1016</v>
      </c>
      <c r="R14" s="5">
        <f t="shared" si="8"/>
        <v>2971</v>
      </c>
    </row>
    <row r="15" spans="1:18" hidden="1" x14ac:dyDescent="0.25">
      <c r="A15" s="20" t="s">
        <v>1</v>
      </c>
      <c r="B15" s="20" t="s">
        <v>238</v>
      </c>
      <c r="C15" s="20" t="s">
        <v>238</v>
      </c>
      <c r="D15" s="20" t="s">
        <v>34</v>
      </c>
      <c r="E15" s="20" t="str">
        <f t="shared" si="0"/>
        <v>PALANGKARAYA-KAPUAS</v>
      </c>
      <c r="F15" s="21" t="s">
        <v>12</v>
      </c>
      <c r="G15" s="111">
        <v>96</v>
      </c>
      <c r="H15" s="111">
        <v>75</v>
      </c>
      <c r="I15" s="111">
        <v>83</v>
      </c>
      <c r="J15" s="111">
        <f t="shared" si="1"/>
        <v>254</v>
      </c>
      <c r="K15" s="37"/>
      <c r="L15" s="6" t="s">
        <v>1</v>
      </c>
      <c r="M15" s="1" t="s">
        <v>241</v>
      </c>
      <c r="N15" s="6" t="s">
        <v>12</v>
      </c>
      <c r="O15" s="4">
        <f t="shared" si="4"/>
        <v>335</v>
      </c>
      <c r="P15" s="4">
        <f t="shared" si="5"/>
        <v>371</v>
      </c>
      <c r="Q15" s="4">
        <f t="shared" si="6"/>
        <v>378</v>
      </c>
      <c r="R15" s="5">
        <f t="shared" si="8"/>
        <v>1084</v>
      </c>
    </row>
    <row r="16" spans="1:18" hidden="1" x14ac:dyDescent="0.25">
      <c r="A16" s="20" t="s">
        <v>1</v>
      </c>
      <c r="B16" s="20" t="s">
        <v>240</v>
      </c>
      <c r="C16" s="20" t="s">
        <v>70</v>
      </c>
      <c r="D16" s="20" t="s">
        <v>35</v>
      </c>
      <c r="E16" s="20" t="str">
        <f t="shared" si="0"/>
        <v>SINTANG-KAPUAS HULU</v>
      </c>
      <c r="F16" s="21" t="s">
        <v>12</v>
      </c>
      <c r="G16" s="111">
        <v>54</v>
      </c>
      <c r="H16" s="111">
        <v>34</v>
      </c>
      <c r="I16" s="111">
        <v>51</v>
      </c>
      <c r="J16" s="111">
        <f t="shared" si="1"/>
        <v>139</v>
      </c>
      <c r="K16" s="37"/>
      <c r="L16" s="6" t="s">
        <v>2</v>
      </c>
      <c r="M16" s="1" t="s">
        <v>3</v>
      </c>
      <c r="N16" s="6" t="s">
        <v>12</v>
      </c>
      <c r="O16" s="4">
        <f t="shared" si="4"/>
        <v>464</v>
      </c>
      <c r="P16" s="4">
        <f t="shared" si="5"/>
        <v>367</v>
      </c>
      <c r="Q16" s="4">
        <f t="shared" si="6"/>
        <v>447</v>
      </c>
      <c r="R16" s="5">
        <f t="shared" si="8"/>
        <v>1278</v>
      </c>
    </row>
    <row r="17" spans="1:18" hidden="1" x14ac:dyDescent="0.25">
      <c r="A17" s="20" t="s">
        <v>1</v>
      </c>
      <c r="B17" s="20" t="s">
        <v>238</v>
      </c>
      <c r="C17" s="20" t="s">
        <v>243</v>
      </c>
      <c r="D17" s="20" t="s">
        <v>36</v>
      </c>
      <c r="E17" s="20" t="str">
        <f t="shared" si="0"/>
        <v>KOTAWARINGIN RAYA-KATINGAN</v>
      </c>
      <c r="F17" s="21" t="s">
        <v>12</v>
      </c>
      <c r="G17" s="111">
        <v>47</v>
      </c>
      <c r="H17" s="111">
        <v>37</v>
      </c>
      <c r="I17" s="111">
        <v>42</v>
      </c>
      <c r="J17" s="111">
        <f t="shared" si="1"/>
        <v>126</v>
      </c>
      <c r="K17" s="37"/>
      <c r="L17" s="6" t="s">
        <v>2</v>
      </c>
      <c r="M17" s="1" t="s">
        <v>224</v>
      </c>
      <c r="N17" s="6" t="s">
        <v>12</v>
      </c>
      <c r="O17" s="4">
        <f t="shared" si="4"/>
        <v>715</v>
      </c>
      <c r="P17" s="4">
        <f t="shared" si="5"/>
        <v>528</v>
      </c>
      <c r="Q17" s="4">
        <f t="shared" si="6"/>
        <v>705</v>
      </c>
      <c r="R17" s="5">
        <f t="shared" si="8"/>
        <v>1948</v>
      </c>
    </row>
    <row r="18" spans="1:18" hidden="1" x14ac:dyDescent="0.25">
      <c r="A18" s="20" t="s">
        <v>1</v>
      </c>
      <c r="B18" s="20" t="s">
        <v>240</v>
      </c>
      <c r="C18" s="20" t="s">
        <v>244</v>
      </c>
      <c r="D18" s="20" t="s">
        <v>37</v>
      </c>
      <c r="E18" s="20" t="str">
        <f t="shared" si="0"/>
        <v>KETAPANG KUBU RAYA-KAYONG UTARA</v>
      </c>
      <c r="F18" s="21" t="s">
        <v>12</v>
      </c>
      <c r="G18" s="111">
        <v>33</v>
      </c>
      <c r="H18" s="111">
        <v>23</v>
      </c>
      <c r="I18" s="111">
        <v>26</v>
      </c>
      <c r="J18" s="111">
        <f t="shared" si="1"/>
        <v>82</v>
      </c>
      <c r="K18" s="37"/>
      <c r="L18" s="6" t="s">
        <v>2</v>
      </c>
      <c r="M18" s="1" t="s">
        <v>232</v>
      </c>
      <c r="N18" s="6" t="s">
        <v>12</v>
      </c>
      <c r="O18" s="4">
        <f t="shared" si="4"/>
        <v>1724</v>
      </c>
      <c r="P18" s="4">
        <f t="shared" si="5"/>
        <v>1426</v>
      </c>
      <c r="Q18" s="4">
        <f t="shared" si="6"/>
        <v>1685</v>
      </c>
      <c r="R18" s="5">
        <f t="shared" si="8"/>
        <v>4835</v>
      </c>
    </row>
    <row r="19" spans="1:18" hidden="1" x14ac:dyDescent="0.25">
      <c r="A19" s="20" t="s">
        <v>1</v>
      </c>
      <c r="B19" s="20" t="s">
        <v>240</v>
      </c>
      <c r="C19" s="20" t="s">
        <v>244</v>
      </c>
      <c r="D19" s="20" t="s">
        <v>38</v>
      </c>
      <c r="E19" s="20" t="str">
        <f t="shared" si="0"/>
        <v>KETAPANG KUBU RAYA-KETAPANG</v>
      </c>
      <c r="F19" s="21" t="s">
        <v>12</v>
      </c>
      <c r="G19" s="111">
        <v>131</v>
      </c>
      <c r="H19" s="111">
        <v>105</v>
      </c>
      <c r="I19" s="111">
        <v>112</v>
      </c>
      <c r="J19" s="111">
        <f t="shared" si="1"/>
        <v>348</v>
      </c>
      <c r="K19" s="37"/>
      <c r="L19" s="6" t="s">
        <v>2</v>
      </c>
      <c r="M19" s="1" t="s">
        <v>229</v>
      </c>
      <c r="N19" s="6" t="s">
        <v>12</v>
      </c>
      <c r="O19" s="4">
        <f t="shared" si="4"/>
        <v>1087</v>
      </c>
      <c r="P19" s="4">
        <f t="shared" si="5"/>
        <v>903</v>
      </c>
      <c r="Q19" s="4">
        <f t="shared" si="6"/>
        <v>1031</v>
      </c>
      <c r="R19" s="5">
        <f t="shared" si="8"/>
        <v>3021</v>
      </c>
    </row>
    <row r="20" spans="1:18" hidden="1" x14ac:dyDescent="0.25">
      <c r="A20" s="20" t="s">
        <v>1</v>
      </c>
      <c r="B20" s="20" t="s">
        <v>245</v>
      </c>
      <c r="C20" s="20" t="s">
        <v>245</v>
      </c>
      <c r="D20" s="20" t="s">
        <v>39</v>
      </c>
      <c r="E20" s="20" t="str">
        <f t="shared" si="0"/>
        <v>BALIKPAPAN-KOTA BALIKPAPAN</v>
      </c>
      <c r="F20" s="21" t="s">
        <v>12</v>
      </c>
      <c r="G20" s="111">
        <v>309</v>
      </c>
      <c r="H20" s="111">
        <v>336</v>
      </c>
      <c r="I20" s="111">
        <v>335</v>
      </c>
      <c r="J20" s="111">
        <f t="shared" si="1"/>
        <v>980</v>
      </c>
      <c r="K20" s="37"/>
      <c r="L20" s="6" t="s">
        <v>2</v>
      </c>
      <c r="M20" s="1" t="s">
        <v>226</v>
      </c>
      <c r="N20" s="6" t="s">
        <v>12</v>
      </c>
      <c r="O20" s="4">
        <f t="shared" si="4"/>
        <v>875</v>
      </c>
      <c r="P20" s="4">
        <f t="shared" si="5"/>
        <v>626</v>
      </c>
      <c r="Q20" s="4">
        <f t="shared" si="6"/>
        <v>832</v>
      </c>
      <c r="R20" s="5">
        <f t="shared" si="8"/>
        <v>2333</v>
      </c>
    </row>
    <row r="21" spans="1:18" hidden="1" x14ac:dyDescent="0.25">
      <c r="A21" s="20" t="s">
        <v>1</v>
      </c>
      <c r="B21" s="20" t="s">
        <v>235</v>
      </c>
      <c r="C21" s="20" t="s">
        <v>237</v>
      </c>
      <c r="D21" s="20" t="s">
        <v>40</v>
      </c>
      <c r="E21" s="20" t="str">
        <f t="shared" si="0"/>
        <v>MARTAPURA-KOTA BANJAR BARU</v>
      </c>
      <c r="F21" s="21" t="s">
        <v>12</v>
      </c>
      <c r="G21" s="111">
        <v>119</v>
      </c>
      <c r="H21" s="111">
        <v>138</v>
      </c>
      <c r="I21" s="111">
        <v>143</v>
      </c>
      <c r="J21" s="111">
        <f t="shared" si="1"/>
        <v>400</v>
      </c>
      <c r="K21" s="37"/>
      <c r="L21" s="6" t="s">
        <v>2</v>
      </c>
      <c r="M21" s="1" t="s">
        <v>227</v>
      </c>
      <c r="N21" s="6" t="s">
        <v>12</v>
      </c>
      <c r="O21" s="4">
        <f t="shared" si="4"/>
        <v>1077</v>
      </c>
      <c r="P21" s="4">
        <f t="shared" si="5"/>
        <v>843</v>
      </c>
      <c r="Q21" s="4">
        <f t="shared" si="6"/>
        <v>1048</v>
      </c>
      <c r="R21" s="5">
        <f t="shared" si="8"/>
        <v>2968</v>
      </c>
    </row>
    <row r="22" spans="1:18" hidden="1" x14ac:dyDescent="0.25">
      <c r="A22" s="20" t="s">
        <v>1</v>
      </c>
      <c r="B22" s="20" t="s">
        <v>235</v>
      </c>
      <c r="C22" s="20" t="s">
        <v>235</v>
      </c>
      <c r="D22" s="20" t="s">
        <v>41</v>
      </c>
      <c r="E22" s="20" t="str">
        <f t="shared" si="0"/>
        <v>BANJARMASIN-KOTA BANJARMASIN</v>
      </c>
      <c r="F22" s="21" t="s">
        <v>12</v>
      </c>
      <c r="G22" s="111">
        <v>179</v>
      </c>
      <c r="H22" s="111">
        <v>228</v>
      </c>
      <c r="I22" s="111">
        <v>203</v>
      </c>
      <c r="J22" s="111">
        <f t="shared" si="1"/>
        <v>610</v>
      </c>
      <c r="K22" s="37"/>
      <c r="L22" s="6" t="s">
        <v>77</v>
      </c>
      <c r="M22" s="1" t="s">
        <v>252</v>
      </c>
      <c r="N22" s="6" t="s">
        <v>12</v>
      </c>
      <c r="O22" s="4">
        <f t="shared" si="4"/>
        <v>571</v>
      </c>
      <c r="P22" s="4">
        <f t="shared" si="5"/>
        <v>446</v>
      </c>
      <c r="Q22" s="4">
        <f t="shared" si="6"/>
        <v>550</v>
      </c>
      <c r="R22" s="5">
        <f t="shared" si="8"/>
        <v>1567</v>
      </c>
    </row>
    <row r="23" spans="1:18" hidden="1" x14ac:dyDescent="0.25">
      <c r="A23" s="20" t="s">
        <v>1</v>
      </c>
      <c r="B23" s="20" t="s">
        <v>235</v>
      </c>
      <c r="C23" s="20" t="s">
        <v>246</v>
      </c>
      <c r="D23" s="20" t="s">
        <v>42</v>
      </c>
      <c r="E23" s="20" t="str">
        <f t="shared" si="0"/>
        <v>KOTABARU-KOTA BARU</v>
      </c>
      <c r="F23" s="21" t="s">
        <v>12</v>
      </c>
      <c r="G23" s="111">
        <v>94</v>
      </c>
      <c r="H23" s="111">
        <v>85</v>
      </c>
      <c r="I23" s="111">
        <v>97</v>
      </c>
      <c r="J23" s="111">
        <f t="shared" si="1"/>
        <v>276</v>
      </c>
      <c r="K23" s="37"/>
      <c r="L23" s="6" t="s">
        <v>77</v>
      </c>
      <c r="M23" s="1" t="s">
        <v>4</v>
      </c>
      <c r="N23" s="6" t="s">
        <v>12</v>
      </c>
      <c r="O23" s="4">
        <f t="shared" si="4"/>
        <v>622</v>
      </c>
      <c r="P23" s="4">
        <f t="shared" si="5"/>
        <v>556</v>
      </c>
      <c r="Q23" s="4">
        <f t="shared" si="6"/>
        <v>579</v>
      </c>
      <c r="R23" s="5">
        <f t="shared" si="8"/>
        <v>1757</v>
      </c>
    </row>
    <row r="24" spans="1:18" hidden="1" x14ac:dyDescent="0.25">
      <c r="A24" s="20" t="s">
        <v>1</v>
      </c>
      <c r="B24" s="20" t="s">
        <v>247</v>
      </c>
      <c r="C24" s="20" t="s">
        <v>248</v>
      </c>
      <c r="D24" s="20" t="s">
        <v>43</v>
      </c>
      <c r="E24" s="20" t="str">
        <f t="shared" si="0"/>
        <v>BONTANG-KOTA BONTANG</v>
      </c>
      <c r="F24" s="21" t="s">
        <v>12</v>
      </c>
      <c r="G24" s="111">
        <v>58</v>
      </c>
      <c r="H24" s="111">
        <v>89</v>
      </c>
      <c r="I24" s="111">
        <v>85</v>
      </c>
      <c r="J24" s="111">
        <f t="shared" si="1"/>
        <v>232</v>
      </c>
      <c r="K24" s="37"/>
      <c r="L24" s="6" t="s">
        <v>77</v>
      </c>
      <c r="M24" s="1" t="s">
        <v>5</v>
      </c>
      <c r="N24" s="6" t="s">
        <v>12</v>
      </c>
      <c r="O24" s="4">
        <f t="shared" si="4"/>
        <v>405</v>
      </c>
      <c r="P24" s="4">
        <f t="shared" si="5"/>
        <v>348</v>
      </c>
      <c r="Q24" s="4">
        <f t="shared" si="6"/>
        <v>396</v>
      </c>
      <c r="R24" s="5">
        <f t="shared" si="8"/>
        <v>1149</v>
      </c>
    </row>
    <row r="25" spans="1:18" hidden="1" x14ac:dyDescent="0.25">
      <c r="A25" s="20" t="s">
        <v>1</v>
      </c>
      <c r="B25" s="20" t="s">
        <v>238</v>
      </c>
      <c r="C25" s="20" t="s">
        <v>238</v>
      </c>
      <c r="D25" s="20" t="s">
        <v>44</v>
      </c>
      <c r="E25" s="20" t="str">
        <f t="shared" si="0"/>
        <v>PALANGKARAYA-KOTA PALANGKARAYA</v>
      </c>
      <c r="F25" s="21" t="s">
        <v>12</v>
      </c>
      <c r="G25" s="111">
        <v>187</v>
      </c>
      <c r="H25" s="111">
        <v>186</v>
      </c>
      <c r="I25" s="111">
        <v>192</v>
      </c>
      <c r="J25" s="111">
        <f t="shared" si="1"/>
        <v>565</v>
      </c>
      <c r="K25" s="37"/>
      <c r="L25" s="6" t="s">
        <v>77</v>
      </c>
      <c r="M25" s="1" t="s">
        <v>250</v>
      </c>
      <c r="N25" s="6" t="s">
        <v>12</v>
      </c>
      <c r="O25" s="4">
        <f t="shared" si="4"/>
        <v>324</v>
      </c>
      <c r="P25" s="4">
        <f t="shared" si="5"/>
        <v>266</v>
      </c>
      <c r="Q25" s="4">
        <f t="shared" si="6"/>
        <v>302</v>
      </c>
      <c r="R25" s="5">
        <f t="shared" si="8"/>
        <v>892</v>
      </c>
    </row>
    <row r="26" spans="1:18" hidden="1" x14ac:dyDescent="0.25">
      <c r="A26" s="30" t="s">
        <v>1</v>
      </c>
      <c r="B26" s="30" t="s">
        <v>240</v>
      </c>
      <c r="C26" s="30" t="s">
        <v>244</v>
      </c>
      <c r="D26" s="30" t="s">
        <v>45</v>
      </c>
      <c r="E26" s="30" t="str">
        <f t="shared" si="0"/>
        <v>KETAPANG KUBU RAYA-KOTA PONTIANAK</v>
      </c>
      <c r="F26" s="31" t="s">
        <v>12</v>
      </c>
      <c r="G26" s="111">
        <v>47</v>
      </c>
      <c r="H26" s="111">
        <v>46</v>
      </c>
      <c r="I26" s="111">
        <v>46</v>
      </c>
      <c r="J26" s="111">
        <f t="shared" si="1"/>
        <v>139</v>
      </c>
      <c r="K26" s="37"/>
      <c r="L26" s="29"/>
      <c r="M26" s="29"/>
      <c r="N26" s="27"/>
      <c r="O26" s="27"/>
      <c r="P26" s="27"/>
      <c r="Q26" s="27"/>
    </row>
    <row r="27" spans="1:18" hidden="1" x14ac:dyDescent="0.25">
      <c r="A27" s="20" t="s">
        <v>1</v>
      </c>
      <c r="B27" s="20" t="s">
        <v>240</v>
      </c>
      <c r="C27" s="20" t="s">
        <v>240</v>
      </c>
      <c r="D27" s="20" t="s">
        <v>45</v>
      </c>
      <c r="E27" s="20" t="str">
        <f t="shared" si="0"/>
        <v>PONTIANAK-KOTA PONTIANAK</v>
      </c>
      <c r="F27" s="21" t="s">
        <v>12</v>
      </c>
      <c r="G27" s="111">
        <v>205</v>
      </c>
      <c r="H27" s="111">
        <v>202</v>
      </c>
      <c r="I27" s="111">
        <v>204</v>
      </c>
      <c r="J27" s="111">
        <f t="shared" si="1"/>
        <v>611</v>
      </c>
      <c r="K27" s="37"/>
      <c r="L27" s="2" t="s">
        <v>262</v>
      </c>
      <c r="M27" s="2" t="s">
        <v>234</v>
      </c>
      <c r="N27" s="2" t="s">
        <v>11</v>
      </c>
      <c r="O27" s="7" t="s">
        <v>13</v>
      </c>
      <c r="P27" s="7" t="s">
        <v>14</v>
      </c>
      <c r="Q27" s="7" t="s">
        <v>15</v>
      </c>
      <c r="R27" s="7" t="s">
        <v>19</v>
      </c>
    </row>
    <row r="28" spans="1:18" hidden="1" x14ac:dyDescent="0.25">
      <c r="A28" s="20" t="s">
        <v>1</v>
      </c>
      <c r="B28" s="20" t="s">
        <v>247</v>
      </c>
      <c r="C28" s="20" t="s">
        <v>247</v>
      </c>
      <c r="D28" s="20" t="s">
        <v>46</v>
      </c>
      <c r="E28" s="20" t="str">
        <f t="shared" si="0"/>
        <v>SAMARINDA-KOTA SAMARINDA</v>
      </c>
      <c r="F28" s="21" t="s">
        <v>12</v>
      </c>
      <c r="G28" s="111">
        <v>274</v>
      </c>
      <c r="H28" s="111">
        <v>317</v>
      </c>
      <c r="I28" s="111">
        <v>287</v>
      </c>
      <c r="J28" s="111">
        <f t="shared" si="1"/>
        <v>878</v>
      </c>
      <c r="K28" s="37"/>
      <c r="L28" s="6" t="s">
        <v>1</v>
      </c>
      <c r="M28" s="28" t="s">
        <v>245</v>
      </c>
      <c r="N28" s="6" t="s">
        <v>12</v>
      </c>
      <c r="O28" s="4">
        <f t="shared" ref="O28:O70" si="9">SUMIF($C:$C,$M28,G:G)</f>
        <v>492</v>
      </c>
      <c r="P28" s="4">
        <f t="shared" ref="P28:P70" si="10">SUMIF($C:$C,$M28,H:H)</f>
        <v>515</v>
      </c>
      <c r="Q28" s="4">
        <f t="shared" ref="Q28:Q70" si="11">SUMIF($C:$C,$M28,I:I)</f>
        <v>516</v>
      </c>
      <c r="R28" s="4">
        <f>SUM(O28:Q28)</f>
        <v>1523</v>
      </c>
    </row>
    <row r="29" spans="1:18" hidden="1" x14ac:dyDescent="0.25">
      <c r="A29" s="20" t="s">
        <v>1</v>
      </c>
      <c r="B29" s="20" t="s">
        <v>247</v>
      </c>
      <c r="C29" s="20" t="s">
        <v>255</v>
      </c>
      <c r="D29" s="20" t="s">
        <v>46</v>
      </c>
      <c r="E29" s="20" t="str">
        <f t="shared" si="0"/>
        <v>SAMARINDA OUTER-KOTA SAMARINDA</v>
      </c>
      <c r="F29" s="21" t="s">
        <v>12</v>
      </c>
      <c r="G29" s="111">
        <v>87</v>
      </c>
      <c r="H29" s="111">
        <v>93</v>
      </c>
      <c r="I29" s="111">
        <v>94</v>
      </c>
      <c r="J29" s="111">
        <f t="shared" si="1"/>
        <v>274</v>
      </c>
      <c r="K29" s="37"/>
      <c r="L29" s="82" t="s">
        <v>1</v>
      </c>
      <c r="M29" s="28" t="s">
        <v>235</v>
      </c>
      <c r="N29" s="6" t="s">
        <v>12</v>
      </c>
      <c r="O29" s="4">
        <f t="shared" si="9"/>
        <v>241</v>
      </c>
      <c r="P29" s="4">
        <f t="shared" si="10"/>
        <v>276</v>
      </c>
      <c r="Q29" s="4">
        <f t="shared" si="11"/>
        <v>262</v>
      </c>
      <c r="R29" s="4">
        <f t="shared" ref="R29:R70" si="12">SUM(O29:Q29)</f>
        <v>779</v>
      </c>
    </row>
    <row r="30" spans="1:18" hidden="1" x14ac:dyDescent="0.25">
      <c r="A30" s="20" t="s">
        <v>1</v>
      </c>
      <c r="B30" s="20" t="s">
        <v>240</v>
      </c>
      <c r="C30" s="20" t="s">
        <v>66</v>
      </c>
      <c r="D30" s="20" t="s">
        <v>47</v>
      </c>
      <c r="E30" s="20" t="str">
        <f t="shared" si="0"/>
        <v>SAMBAS-KOTA SINGKAWANG</v>
      </c>
      <c r="F30" s="21" t="s">
        <v>12</v>
      </c>
      <c r="G30" s="111">
        <v>77</v>
      </c>
      <c r="H30" s="111">
        <v>75</v>
      </c>
      <c r="I30" s="111">
        <v>71</v>
      </c>
      <c r="J30" s="111">
        <f t="shared" si="1"/>
        <v>223</v>
      </c>
      <c r="K30" s="37"/>
      <c r="L30" s="82" t="s">
        <v>1</v>
      </c>
      <c r="M30" s="28" t="s">
        <v>236</v>
      </c>
      <c r="N30" s="6" t="s">
        <v>12</v>
      </c>
      <c r="O30" s="4">
        <f t="shared" si="9"/>
        <v>282</v>
      </c>
      <c r="P30" s="4">
        <f t="shared" si="10"/>
        <v>276</v>
      </c>
      <c r="Q30" s="4">
        <f t="shared" si="11"/>
        <v>308</v>
      </c>
      <c r="R30" s="4">
        <f t="shared" si="12"/>
        <v>866</v>
      </c>
    </row>
    <row r="31" spans="1:18" hidden="1" x14ac:dyDescent="0.25">
      <c r="A31" s="20" t="s">
        <v>1</v>
      </c>
      <c r="B31" s="20" t="s">
        <v>241</v>
      </c>
      <c r="C31" s="20" t="s">
        <v>242</v>
      </c>
      <c r="D31" s="20" t="s">
        <v>48</v>
      </c>
      <c r="E31" s="20" t="str">
        <f t="shared" si="0"/>
        <v>KALTARA-KOTA TARAKAN</v>
      </c>
      <c r="F31" s="21" t="s">
        <v>12</v>
      </c>
      <c r="G31" s="111">
        <v>78</v>
      </c>
      <c r="H31" s="111">
        <v>103</v>
      </c>
      <c r="I31" s="111">
        <v>105</v>
      </c>
      <c r="J31" s="111">
        <f t="shared" si="1"/>
        <v>286</v>
      </c>
      <c r="K31" s="37"/>
      <c r="L31" s="82" t="s">
        <v>1</v>
      </c>
      <c r="M31" s="28" t="s">
        <v>246</v>
      </c>
      <c r="N31" s="6" t="s">
        <v>12</v>
      </c>
      <c r="O31" s="4">
        <f t="shared" si="9"/>
        <v>213</v>
      </c>
      <c r="P31" s="4">
        <f t="shared" si="10"/>
        <v>205</v>
      </c>
      <c r="Q31" s="4">
        <f t="shared" si="11"/>
        <v>222</v>
      </c>
      <c r="R31" s="4">
        <f t="shared" si="12"/>
        <v>640</v>
      </c>
    </row>
    <row r="32" spans="1:18" hidden="1" x14ac:dyDescent="0.25">
      <c r="A32" s="20" t="s">
        <v>1</v>
      </c>
      <c r="B32" s="20" t="s">
        <v>238</v>
      </c>
      <c r="C32" s="20" t="s">
        <v>243</v>
      </c>
      <c r="D32" s="20" t="s">
        <v>49</v>
      </c>
      <c r="E32" s="20" t="str">
        <f t="shared" si="0"/>
        <v>KOTAWARINGIN RAYA-KOTA WARINGIN BARAT</v>
      </c>
      <c r="F32" s="21" t="s">
        <v>12</v>
      </c>
      <c r="G32" s="111">
        <v>136</v>
      </c>
      <c r="H32" s="111">
        <v>127</v>
      </c>
      <c r="I32" s="111">
        <v>120</v>
      </c>
      <c r="J32" s="111">
        <f t="shared" si="1"/>
        <v>383</v>
      </c>
      <c r="K32" s="37"/>
      <c r="L32" s="82" t="s">
        <v>1</v>
      </c>
      <c r="M32" s="28" t="s">
        <v>237</v>
      </c>
      <c r="N32" s="6" t="s">
        <v>12</v>
      </c>
      <c r="O32" s="4">
        <f t="shared" si="9"/>
        <v>348</v>
      </c>
      <c r="P32" s="4">
        <f t="shared" si="10"/>
        <v>365</v>
      </c>
      <c r="Q32" s="4">
        <f t="shared" si="11"/>
        <v>383</v>
      </c>
      <c r="R32" s="4">
        <f t="shared" si="12"/>
        <v>1096</v>
      </c>
    </row>
    <row r="33" spans="1:18" hidden="1" x14ac:dyDescent="0.25">
      <c r="A33" s="20" t="s">
        <v>1</v>
      </c>
      <c r="B33" s="20" t="s">
        <v>238</v>
      </c>
      <c r="C33" s="20" t="s">
        <v>243</v>
      </c>
      <c r="D33" s="20" t="s">
        <v>50</v>
      </c>
      <c r="E33" s="20" t="str">
        <f t="shared" si="0"/>
        <v>KOTAWARINGIN RAYA-KOTA WARINGIN TIMUR</v>
      </c>
      <c r="F33" s="21" t="s">
        <v>12</v>
      </c>
      <c r="G33" s="111">
        <v>184</v>
      </c>
      <c r="H33" s="111">
        <v>158</v>
      </c>
      <c r="I33" s="111">
        <v>180</v>
      </c>
      <c r="J33" s="111">
        <f t="shared" si="1"/>
        <v>522</v>
      </c>
      <c r="K33" s="37"/>
      <c r="L33" s="82" t="s">
        <v>1</v>
      </c>
      <c r="M33" s="28" t="s">
        <v>239</v>
      </c>
      <c r="N33" s="6" t="s">
        <v>12</v>
      </c>
      <c r="O33" s="4">
        <f t="shared" si="9"/>
        <v>140</v>
      </c>
      <c r="P33" s="4">
        <f t="shared" si="10"/>
        <v>105</v>
      </c>
      <c r="Q33" s="4">
        <f t="shared" si="11"/>
        <v>132</v>
      </c>
      <c r="R33" s="4">
        <f t="shared" si="12"/>
        <v>377</v>
      </c>
    </row>
    <row r="34" spans="1:18" hidden="1" x14ac:dyDescent="0.25">
      <c r="A34" s="20" t="s">
        <v>1</v>
      </c>
      <c r="B34" s="20" t="s">
        <v>240</v>
      </c>
      <c r="C34" s="20" t="s">
        <v>244</v>
      </c>
      <c r="D34" s="20" t="s">
        <v>51</v>
      </c>
      <c r="E34" s="20" t="str">
        <f t="shared" si="0"/>
        <v>KETAPANG KUBU RAYA-KUBU RAYA</v>
      </c>
      <c r="F34" s="21" t="s">
        <v>12</v>
      </c>
      <c r="G34" s="111">
        <v>126</v>
      </c>
      <c r="H34" s="111">
        <v>102</v>
      </c>
      <c r="I34" s="111">
        <v>113</v>
      </c>
      <c r="J34" s="111">
        <f t="shared" si="1"/>
        <v>341</v>
      </c>
      <c r="K34" s="37"/>
      <c r="L34" s="82" t="s">
        <v>1</v>
      </c>
      <c r="M34" s="28" t="s">
        <v>243</v>
      </c>
      <c r="N34" s="6" t="s">
        <v>12</v>
      </c>
      <c r="O34" s="4">
        <f t="shared" si="9"/>
        <v>516</v>
      </c>
      <c r="P34" s="4">
        <f t="shared" si="10"/>
        <v>443</v>
      </c>
      <c r="Q34" s="4">
        <f t="shared" si="11"/>
        <v>481</v>
      </c>
      <c r="R34" s="4">
        <f t="shared" si="12"/>
        <v>1440</v>
      </c>
    </row>
    <row r="35" spans="1:18" hidden="1" x14ac:dyDescent="0.25">
      <c r="A35" s="20" t="s">
        <v>1</v>
      </c>
      <c r="B35" s="20" t="s">
        <v>247</v>
      </c>
      <c r="C35" s="20" t="s">
        <v>249</v>
      </c>
      <c r="D35" s="20" t="s">
        <v>52</v>
      </c>
      <c r="E35" s="20" t="str">
        <f t="shared" si="0"/>
        <v>KUTAI-KUTAI BARAT</v>
      </c>
      <c r="F35" s="21" t="s">
        <v>12</v>
      </c>
      <c r="G35" s="111">
        <v>69</v>
      </c>
      <c r="H35" s="111">
        <v>70</v>
      </c>
      <c r="I35" s="111">
        <v>75</v>
      </c>
      <c r="J35" s="111">
        <f t="shared" si="1"/>
        <v>214</v>
      </c>
      <c r="K35" s="37"/>
      <c r="L35" s="82" t="s">
        <v>1</v>
      </c>
      <c r="M35" s="28" t="s">
        <v>238</v>
      </c>
      <c r="N35" s="6" t="s">
        <v>12</v>
      </c>
      <c r="O35" s="4">
        <f t="shared" si="9"/>
        <v>336</v>
      </c>
      <c r="P35" s="4">
        <f t="shared" si="10"/>
        <v>296</v>
      </c>
      <c r="Q35" s="4">
        <f t="shared" si="11"/>
        <v>322</v>
      </c>
      <c r="R35" s="4">
        <f t="shared" si="12"/>
        <v>954</v>
      </c>
    </row>
    <row r="36" spans="1:18" hidden="1" x14ac:dyDescent="0.25">
      <c r="A36" s="20" t="s">
        <v>1</v>
      </c>
      <c r="B36" s="20" t="s">
        <v>247</v>
      </c>
      <c r="C36" s="20" t="s">
        <v>249</v>
      </c>
      <c r="D36" s="20" t="s">
        <v>53</v>
      </c>
      <c r="E36" s="20" t="str">
        <f t="shared" si="0"/>
        <v>KUTAI-KUTAI KARTANEGARA</v>
      </c>
      <c r="F36" s="21" t="s">
        <v>12</v>
      </c>
      <c r="G36" s="111">
        <v>291</v>
      </c>
      <c r="H36" s="111">
        <v>286</v>
      </c>
      <c r="I36" s="111">
        <v>303</v>
      </c>
      <c r="J36" s="111">
        <f t="shared" si="1"/>
        <v>880</v>
      </c>
      <c r="K36" s="37"/>
      <c r="L36" s="82" t="s">
        <v>1</v>
      </c>
      <c r="M36" s="28" t="s">
        <v>244</v>
      </c>
      <c r="N36" s="6" t="s">
        <v>12</v>
      </c>
      <c r="O36" s="4">
        <f t="shared" si="9"/>
        <v>392</v>
      </c>
      <c r="P36" s="4">
        <f t="shared" si="10"/>
        <v>322</v>
      </c>
      <c r="Q36" s="4">
        <f t="shared" si="11"/>
        <v>343</v>
      </c>
      <c r="R36" s="4">
        <f t="shared" si="12"/>
        <v>1057</v>
      </c>
    </row>
    <row r="37" spans="1:18" hidden="1" x14ac:dyDescent="0.25">
      <c r="A37" s="20" t="s">
        <v>1</v>
      </c>
      <c r="B37" s="20" t="s">
        <v>247</v>
      </c>
      <c r="C37" s="20" t="s">
        <v>248</v>
      </c>
      <c r="D37" s="20" t="s">
        <v>54</v>
      </c>
      <c r="E37" s="20" t="str">
        <f t="shared" si="0"/>
        <v>BONTANG-KUTAI TIMUR</v>
      </c>
      <c r="F37" s="21" t="s">
        <v>12</v>
      </c>
      <c r="G37" s="111">
        <v>162</v>
      </c>
      <c r="H37" s="111">
        <v>148</v>
      </c>
      <c r="I37" s="111">
        <v>164</v>
      </c>
      <c r="J37" s="111">
        <f t="shared" si="1"/>
        <v>474</v>
      </c>
      <c r="K37" s="37"/>
      <c r="L37" s="82" t="s">
        <v>1</v>
      </c>
      <c r="M37" s="28" t="s">
        <v>240</v>
      </c>
      <c r="N37" s="6" t="s">
        <v>12</v>
      </c>
      <c r="O37" s="4">
        <f t="shared" si="9"/>
        <v>205</v>
      </c>
      <c r="P37" s="4">
        <f t="shared" si="10"/>
        <v>202</v>
      </c>
      <c r="Q37" s="4">
        <f t="shared" si="11"/>
        <v>204</v>
      </c>
      <c r="R37" s="4">
        <f t="shared" si="12"/>
        <v>611</v>
      </c>
    </row>
    <row r="38" spans="1:18" hidden="1" x14ac:dyDescent="0.25">
      <c r="A38" s="20" t="s">
        <v>1</v>
      </c>
      <c r="B38" s="20" t="s">
        <v>238</v>
      </c>
      <c r="C38" s="20" t="s">
        <v>243</v>
      </c>
      <c r="D38" s="20" t="s">
        <v>55</v>
      </c>
      <c r="E38" s="20" t="str">
        <f t="shared" si="0"/>
        <v>KOTAWARINGIN RAYA-LAMANDAU</v>
      </c>
      <c r="F38" s="21" t="s">
        <v>12</v>
      </c>
      <c r="G38" s="111">
        <v>31</v>
      </c>
      <c r="H38" s="111">
        <v>26</v>
      </c>
      <c r="I38" s="111">
        <v>29</v>
      </c>
      <c r="J38" s="111">
        <f t="shared" si="1"/>
        <v>86</v>
      </c>
      <c r="K38" s="37"/>
      <c r="L38" s="82" t="s">
        <v>1</v>
      </c>
      <c r="M38" s="28" t="s">
        <v>66</v>
      </c>
      <c r="N38" s="6" t="s">
        <v>12</v>
      </c>
      <c r="O38" s="4">
        <f t="shared" si="9"/>
        <v>311</v>
      </c>
      <c r="P38" s="4">
        <f t="shared" si="10"/>
        <v>254</v>
      </c>
      <c r="Q38" s="4">
        <f t="shared" si="11"/>
        <v>281</v>
      </c>
      <c r="R38" s="4">
        <f t="shared" si="12"/>
        <v>846</v>
      </c>
    </row>
    <row r="39" spans="1:18" hidden="1" x14ac:dyDescent="0.25">
      <c r="A39" s="20" t="s">
        <v>1</v>
      </c>
      <c r="B39" s="20" t="s">
        <v>240</v>
      </c>
      <c r="C39" s="20" t="s">
        <v>66</v>
      </c>
      <c r="D39" s="20" t="s">
        <v>56</v>
      </c>
      <c r="E39" s="20" t="str">
        <f t="shared" si="0"/>
        <v>SAMBAS-LANDAK</v>
      </c>
      <c r="F39" s="21" t="s">
        <v>12</v>
      </c>
      <c r="G39" s="111">
        <v>63</v>
      </c>
      <c r="H39" s="111">
        <v>41</v>
      </c>
      <c r="I39" s="111">
        <v>52</v>
      </c>
      <c r="J39" s="111">
        <f t="shared" si="1"/>
        <v>156</v>
      </c>
      <c r="K39" s="37"/>
      <c r="L39" s="82" t="s">
        <v>1</v>
      </c>
      <c r="M39" s="28" t="s">
        <v>70</v>
      </c>
      <c r="N39" s="6" t="s">
        <v>12</v>
      </c>
      <c r="O39" s="4">
        <f t="shared" si="9"/>
        <v>299</v>
      </c>
      <c r="P39" s="4">
        <f t="shared" si="10"/>
        <v>225</v>
      </c>
      <c r="Q39" s="4">
        <f t="shared" si="11"/>
        <v>278</v>
      </c>
      <c r="R39" s="4">
        <f t="shared" si="12"/>
        <v>802</v>
      </c>
    </row>
    <row r="40" spans="1:18" hidden="1" x14ac:dyDescent="0.25">
      <c r="A40" s="20" t="s">
        <v>1</v>
      </c>
      <c r="B40" s="20" t="s">
        <v>247</v>
      </c>
      <c r="C40" s="20" t="s">
        <v>249</v>
      </c>
      <c r="D40" s="20" t="s">
        <v>57</v>
      </c>
      <c r="E40" s="20" t="str">
        <f t="shared" si="0"/>
        <v>KUTAI-MAHAKAM ULU</v>
      </c>
      <c r="F40" s="21" t="s">
        <v>12</v>
      </c>
      <c r="G40" s="111">
        <v>9</v>
      </c>
      <c r="H40" s="111">
        <v>2</v>
      </c>
      <c r="I40" s="111">
        <v>8</v>
      </c>
      <c r="J40" s="111">
        <f t="shared" si="1"/>
        <v>19</v>
      </c>
      <c r="K40" s="37"/>
      <c r="L40" s="82" t="s">
        <v>1</v>
      </c>
      <c r="M40" s="28" t="s">
        <v>248</v>
      </c>
      <c r="N40" s="6" t="s">
        <v>12</v>
      </c>
      <c r="O40" s="4">
        <f t="shared" si="9"/>
        <v>220</v>
      </c>
      <c r="P40" s="4">
        <f t="shared" si="10"/>
        <v>237</v>
      </c>
      <c r="Q40" s="4">
        <f t="shared" si="11"/>
        <v>249</v>
      </c>
      <c r="R40" s="4">
        <f t="shared" si="12"/>
        <v>706</v>
      </c>
    </row>
    <row r="41" spans="1:18" hidden="1" x14ac:dyDescent="0.25">
      <c r="A41" s="20" t="s">
        <v>1</v>
      </c>
      <c r="B41" s="20" t="s">
        <v>241</v>
      </c>
      <c r="C41" s="20" t="s">
        <v>242</v>
      </c>
      <c r="D41" s="20" t="s">
        <v>58</v>
      </c>
      <c r="E41" s="20" t="str">
        <f t="shared" si="0"/>
        <v>KALTARA-MALINAU</v>
      </c>
      <c r="F41" s="21" t="s">
        <v>12</v>
      </c>
      <c r="G41" s="111">
        <v>35</v>
      </c>
      <c r="H41" s="111">
        <v>33</v>
      </c>
      <c r="I41" s="111">
        <v>32</v>
      </c>
      <c r="J41" s="111">
        <f t="shared" si="1"/>
        <v>100</v>
      </c>
      <c r="K41" s="37"/>
      <c r="L41" s="82" t="s">
        <v>1</v>
      </c>
      <c r="M41" s="28" t="s">
        <v>249</v>
      </c>
      <c r="N41" s="6" t="s">
        <v>12</v>
      </c>
      <c r="O41" s="4">
        <f t="shared" si="9"/>
        <v>369</v>
      </c>
      <c r="P41" s="4">
        <f t="shared" si="10"/>
        <v>358</v>
      </c>
      <c r="Q41" s="4">
        <f t="shared" si="11"/>
        <v>386</v>
      </c>
      <c r="R41" s="4">
        <f t="shared" si="12"/>
        <v>1113</v>
      </c>
    </row>
    <row r="42" spans="1:18" hidden="1" x14ac:dyDescent="0.25">
      <c r="A42" s="20" t="s">
        <v>1</v>
      </c>
      <c r="B42" s="20" t="s">
        <v>240</v>
      </c>
      <c r="C42" s="20" t="s">
        <v>70</v>
      </c>
      <c r="D42" s="20" t="s">
        <v>59</v>
      </c>
      <c r="E42" s="20" t="str">
        <f t="shared" si="0"/>
        <v>SINTANG-MELAWI</v>
      </c>
      <c r="F42" s="21" t="s">
        <v>12</v>
      </c>
      <c r="G42" s="111">
        <v>31</v>
      </c>
      <c r="H42" s="111">
        <v>24</v>
      </c>
      <c r="I42" s="111">
        <v>27</v>
      </c>
      <c r="J42" s="111">
        <f t="shared" si="1"/>
        <v>82</v>
      </c>
      <c r="K42" s="37"/>
      <c r="L42" s="82" t="s">
        <v>1</v>
      </c>
      <c r="M42" s="28" t="s">
        <v>247</v>
      </c>
      <c r="N42" s="6" t="s">
        <v>12</v>
      </c>
      <c r="O42" s="4">
        <f t="shared" si="9"/>
        <v>274</v>
      </c>
      <c r="P42" s="4">
        <f t="shared" si="10"/>
        <v>317</v>
      </c>
      <c r="Q42" s="4">
        <f t="shared" si="11"/>
        <v>287</v>
      </c>
      <c r="R42" s="4">
        <f t="shared" si="12"/>
        <v>878</v>
      </c>
    </row>
    <row r="43" spans="1:18" hidden="1" x14ac:dyDescent="0.25">
      <c r="A43" s="20" t="s">
        <v>1</v>
      </c>
      <c r="B43" s="20" t="s">
        <v>240</v>
      </c>
      <c r="C43" s="20" t="s">
        <v>244</v>
      </c>
      <c r="D43" s="20" t="s">
        <v>60</v>
      </c>
      <c r="E43" s="20" t="str">
        <f t="shared" si="0"/>
        <v>KETAPANG KUBU RAYA-MEMPAWAH</v>
      </c>
      <c r="F43" s="21" t="s">
        <v>12</v>
      </c>
      <c r="G43" s="111">
        <v>55</v>
      </c>
      <c r="H43" s="111">
        <v>46</v>
      </c>
      <c r="I43" s="111">
        <v>46</v>
      </c>
      <c r="J43" s="111">
        <f t="shared" si="1"/>
        <v>147</v>
      </c>
      <c r="K43" s="37"/>
      <c r="L43" s="82" t="s">
        <v>1</v>
      </c>
      <c r="M43" s="28" t="s">
        <v>255</v>
      </c>
      <c r="N43" s="6" t="s">
        <v>12</v>
      </c>
      <c r="O43" s="4">
        <f t="shared" si="9"/>
        <v>87</v>
      </c>
      <c r="P43" s="4">
        <f t="shared" si="10"/>
        <v>93</v>
      </c>
      <c r="Q43" s="4">
        <f t="shared" si="11"/>
        <v>94</v>
      </c>
      <c r="R43" s="4">
        <f t="shared" si="12"/>
        <v>274</v>
      </c>
    </row>
    <row r="44" spans="1:18" hidden="1" x14ac:dyDescent="0.25">
      <c r="A44" s="20" t="s">
        <v>1</v>
      </c>
      <c r="B44" s="20" t="s">
        <v>238</v>
      </c>
      <c r="C44" s="20" t="s">
        <v>239</v>
      </c>
      <c r="D44" s="20" t="s">
        <v>61</v>
      </c>
      <c r="E44" s="20" t="str">
        <f t="shared" si="0"/>
        <v>BARITO RAYA-MURUNG RAYA</v>
      </c>
      <c r="F44" s="21" t="s">
        <v>12</v>
      </c>
      <c r="G44" s="111">
        <v>25</v>
      </c>
      <c r="H44" s="111">
        <v>20</v>
      </c>
      <c r="I44" s="111">
        <v>24</v>
      </c>
      <c r="J44" s="111">
        <f t="shared" si="1"/>
        <v>69</v>
      </c>
      <c r="K44" s="37"/>
      <c r="L44" s="82" t="s">
        <v>1</v>
      </c>
      <c r="M44" s="28" t="s">
        <v>242</v>
      </c>
      <c r="N44" s="6" t="s">
        <v>12</v>
      </c>
      <c r="O44" s="4">
        <f t="shared" si="9"/>
        <v>335</v>
      </c>
      <c r="P44" s="4">
        <f t="shared" si="10"/>
        <v>371</v>
      </c>
      <c r="Q44" s="4">
        <f t="shared" si="11"/>
        <v>378</v>
      </c>
      <c r="R44" s="4">
        <f t="shared" si="12"/>
        <v>1084</v>
      </c>
    </row>
    <row r="45" spans="1:18" hidden="1" x14ac:dyDescent="0.25">
      <c r="A45" s="20" t="s">
        <v>1</v>
      </c>
      <c r="B45" s="20" t="s">
        <v>241</v>
      </c>
      <c r="C45" s="20" t="s">
        <v>242</v>
      </c>
      <c r="D45" s="20" t="s">
        <v>62</v>
      </c>
      <c r="E45" s="20" t="str">
        <f t="shared" si="0"/>
        <v>KALTARA-NUNUKAN</v>
      </c>
      <c r="F45" s="21" t="s">
        <v>12</v>
      </c>
      <c r="G45" s="111">
        <v>64</v>
      </c>
      <c r="H45" s="111">
        <v>71</v>
      </c>
      <c r="I45" s="111">
        <v>68</v>
      </c>
      <c r="J45" s="111">
        <f t="shared" si="1"/>
        <v>203</v>
      </c>
      <c r="K45" s="37"/>
      <c r="L45" s="82" t="s">
        <v>2</v>
      </c>
      <c r="M45" s="28" t="s">
        <v>3</v>
      </c>
      <c r="N45" s="6" t="s">
        <v>12</v>
      </c>
      <c r="O45" s="4">
        <f t="shared" si="9"/>
        <v>464</v>
      </c>
      <c r="P45" s="4">
        <f t="shared" si="10"/>
        <v>367</v>
      </c>
      <c r="Q45" s="4">
        <f t="shared" si="11"/>
        <v>447</v>
      </c>
      <c r="R45" s="4">
        <f t="shared" si="12"/>
        <v>1278</v>
      </c>
    </row>
    <row r="46" spans="1:18" hidden="1" x14ac:dyDescent="0.25">
      <c r="A46" s="20" t="s">
        <v>1</v>
      </c>
      <c r="B46" s="20" t="s">
        <v>245</v>
      </c>
      <c r="C46" s="20" t="s">
        <v>245</v>
      </c>
      <c r="D46" s="20" t="s">
        <v>63</v>
      </c>
      <c r="E46" s="20" t="str">
        <f t="shared" si="0"/>
        <v>BALIKPAPAN-PASER</v>
      </c>
      <c r="F46" s="21" t="s">
        <v>12</v>
      </c>
      <c r="G46" s="111">
        <v>122</v>
      </c>
      <c r="H46" s="111">
        <v>116</v>
      </c>
      <c r="I46" s="111">
        <v>119</v>
      </c>
      <c r="J46" s="111">
        <f t="shared" si="1"/>
        <v>357</v>
      </c>
      <c r="K46" s="37"/>
      <c r="L46" s="82" t="s">
        <v>2</v>
      </c>
      <c r="M46" s="28" t="s">
        <v>225</v>
      </c>
      <c r="N46" s="6" t="s">
        <v>12</v>
      </c>
      <c r="O46" s="4">
        <f t="shared" si="9"/>
        <v>221</v>
      </c>
      <c r="P46" s="4">
        <f t="shared" si="10"/>
        <v>152</v>
      </c>
      <c r="Q46" s="4">
        <f t="shared" si="11"/>
        <v>214</v>
      </c>
      <c r="R46" s="4">
        <f t="shared" si="12"/>
        <v>587</v>
      </c>
    </row>
    <row r="47" spans="1:18" hidden="1" x14ac:dyDescent="0.25">
      <c r="A47" s="20" t="s">
        <v>1</v>
      </c>
      <c r="B47" s="20" t="s">
        <v>245</v>
      </c>
      <c r="C47" s="20" t="s">
        <v>245</v>
      </c>
      <c r="D47" s="20" t="s">
        <v>64</v>
      </c>
      <c r="E47" s="20" t="str">
        <f t="shared" si="0"/>
        <v>BALIKPAPAN-PENAJAM PASER UTARA</v>
      </c>
      <c r="F47" s="21" t="s">
        <v>12</v>
      </c>
      <c r="G47" s="111">
        <v>61</v>
      </c>
      <c r="H47" s="111">
        <v>63</v>
      </c>
      <c r="I47" s="111">
        <v>62</v>
      </c>
      <c r="J47" s="111">
        <f t="shared" si="1"/>
        <v>186</v>
      </c>
      <c r="K47" s="37"/>
      <c r="L47" s="82" t="s">
        <v>2</v>
      </c>
      <c r="M47" s="28" t="s">
        <v>224</v>
      </c>
      <c r="N47" s="6" t="s">
        <v>12</v>
      </c>
      <c r="O47" s="4">
        <f t="shared" si="9"/>
        <v>418</v>
      </c>
      <c r="P47" s="4">
        <f t="shared" si="10"/>
        <v>321</v>
      </c>
      <c r="Q47" s="4">
        <f t="shared" si="11"/>
        <v>415</v>
      </c>
      <c r="R47" s="4">
        <f t="shared" si="12"/>
        <v>1154</v>
      </c>
    </row>
    <row r="48" spans="1:18" hidden="1" x14ac:dyDescent="0.25">
      <c r="A48" s="20" t="s">
        <v>1</v>
      </c>
      <c r="B48" s="20" t="s">
        <v>238</v>
      </c>
      <c r="C48" s="20" t="s">
        <v>238</v>
      </c>
      <c r="D48" s="20" t="s">
        <v>65</v>
      </c>
      <c r="E48" s="20" t="str">
        <f t="shared" si="0"/>
        <v>PALANGKARAYA-PULANG PISAU</v>
      </c>
      <c r="F48" s="21" t="s">
        <v>12</v>
      </c>
      <c r="G48" s="111">
        <v>53</v>
      </c>
      <c r="H48" s="111">
        <v>35</v>
      </c>
      <c r="I48" s="111">
        <v>47</v>
      </c>
      <c r="J48" s="111">
        <f t="shared" si="1"/>
        <v>135</v>
      </c>
      <c r="K48" s="37"/>
      <c r="L48" s="82" t="s">
        <v>2</v>
      </c>
      <c r="M48" s="28" t="s">
        <v>157</v>
      </c>
      <c r="N48" s="6" t="s">
        <v>12</v>
      </c>
      <c r="O48" s="4">
        <f t="shared" si="9"/>
        <v>76</v>
      </c>
      <c r="P48" s="4">
        <f t="shared" si="10"/>
        <v>55</v>
      </c>
      <c r="Q48" s="4">
        <f t="shared" si="11"/>
        <v>76</v>
      </c>
      <c r="R48" s="4">
        <f t="shared" si="12"/>
        <v>207</v>
      </c>
    </row>
    <row r="49" spans="1:18" hidden="1" x14ac:dyDescent="0.25">
      <c r="A49" s="20" t="s">
        <v>1</v>
      </c>
      <c r="B49" s="20" t="s">
        <v>240</v>
      </c>
      <c r="C49" s="20" t="s">
        <v>66</v>
      </c>
      <c r="D49" s="20" t="s">
        <v>66</v>
      </c>
      <c r="E49" s="20" t="str">
        <f t="shared" si="0"/>
        <v>SAMBAS-SAMBAS</v>
      </c>
      <c r="F49" s="21" t="s">
        <v>12</v>
      </c>
      <c r="G49" s="111">
        <v>118</v>
      </c>
      <c r="H49" s="111">
        <v>99</v>
      </c>
      <c r="I49" s="111">
        <v>113</v>
      </c>
      <c r="J49" s="111">
        <f t="shared" si="1"/>
        <v>330</v>
      </c>
      <c r="K49" s="37"/>
      <c r="L49" s="82" t="s">
        <v>2</v>
      </c>
      <c r="M49" s="28" t="s">
        <v>222</v>
      </c>
      <c r="N49" s="6" t="s">
        <v>12</v>
      </c>
      <c r="O49" s="4">
        <f t="shared" si="9"/>
        <v>285</v>
      </c>
      <c r="P49" s="4">
        <f t="shared" si="10"/>
        <v>237</v>
      </c>
      <c r="Q49" s="4">
        <f t="shared" si="11"/>
        <v>279</v>
      </c>
      <c r="R49" s="4">
        <f t="shared" si="12"/>
        <v>801</v>
      </c>
    </row>
    <row r="50" spans="1:18" hidden="1" x14ac:dyDescent="0.25">
      <c r="A50" s="20" t="s">
        <v>1</v>
      </c>
      <c r="B50" s="20" t="s">
        <v>240</v>
      </c>
      <c r="C50" s="20" t="s">
        <v>70</v>
      </c>
      <c r="D50" s="20" t="s">
        <v>67</v>
      </c>
      <c r="E50" s="20" t="str">
        <f t="shared" si="0"/>
        <v>SINTANG-SANGGAU</v>
      </c>
      <c r="F50" s="21" t="s">
        <v>12</v>
      </c>
      <c r="G50" s="111">
        <v>102</v>
      </c>
      <c r="H50" s="111">
        <v>82</v>
      </c>
      <c r="I50" s="111">
        <v>96</v>
      </c>
      <c r="J50" s="111">
        <f t="shared" si="1"/>
        <v>280</v>
      </c>
      <c r="K50" s="37"/>
      <c r="L50" s="82" t="s">
        <v>2</v>
      </c>
      <c r="M50" s="28" t="s">
        <v>221</v>
      </c>
      <c r="N50" s="6" t="s">
        <v>12</v>
      </c>
      <c r="O50" s="4">
        <f t="shared" si="9"/>
        <v>401</v>
      </c>
      <c r="P50" s="4">
        <f t="shared" si="10"/>
        <v>284</v>
      </c>
      <c r="Q50" s="4">
        <f t="shared" si="11"/>
        <v>378</v>
      </c>
      <c r="R50" s="4">
        <f t="shared" si="12"/>
        <v>1063</v>
      </c>
    </row>
    <row r="51" spans="1:18" hidden="1" x14ac:dyDescent="0.25">
      <c r="A51" s="20" t="s">
        <v>1</v>
      </c>
      <c r="B51" s="20" t="s">
        <v>240</v>
      </c>
      <c r="C51" s="20" t="s">
        <v>70</v>
      </c>
      <c r="D51" s="20" t="s">
        <v>68</v>
      </c>
      <c r="E51" s="20" t="str">
        <f t="shared" si="0"/>
        <v>SINTANG-SEKADAU</v>
      </c>
      <c r="F51" s="21" t="s">
        <v>12</v>
      </c>
      <c r="G51" s="111">
        <v>35</v>
      </c>
      <c r="H51" s="111">
        <v>24</v>
      </c>
      <c r="I51" s="111">
        <v>32</v>
      </c>
      <c r="J51" s="111">
        <f t="shared" si="1"/>
        <v>91</v>
      </c>
      <c r="K51" s="37"/>
      <c r="L51" s="82" t="s">
        <v>2</v>
      </c>
      <c r="M51" s="28" t="s">
        <v>145</v>
      </c>
      <c r="N51" s="6" t="s">
        <v>12</v>
      </c>
      <c r="O51" s="4">
        <f t="shared" si="9"/>
        <v>509</v>
      </c>
      <c r="P51" s="4">
        <f t="shared" si="10"/>
        <v>436</v>
      </c>
      <c r="Q51" s="4">
        <f t="shared" si="11"/>
        <v>501</v>
      </c>
      <c r="R51" s="4">
        <f t="shared" si="12"/>
        <v>1446</v>
      </c>
    </row>
    <row r="52" spans="1:18" hidden="1" x14ac:dyDescent="0.25">
      <c r="A52" s="20" t="s">
        <v>1</v>
      </c>
      <c r="B52" s="20" t="s">
        <v>238</v>
      </c>
      <c r="C52" s="20" t="s">
        <v>243</v>
      </c>
      <c r="D52" s="20" t="s">
        <v>69</v>
      </c>
      <c r="E52" s="20" t="str">
        <f t="shared" si="0"/>
        <v>KOTAWARINGIN RAYA-SERUYAN</v>
      </c>
      <c r="F52" s="21" t="s">
        <v>12</v>
      </c>
      <c r="G52" s="111">
        <v>54</v>
      </c>
      <c r="H52" s="111">
        <v>44</v>
      </c>
      <c r="I52" s="111">
        <v>48</v>
      </c>
      <c r="J52" s="111">
        <f t="shared" si="1"/>
        <v>146</v>
      </c>
      <c r="K52" s="37"/>
      <c r="L52" s="82" t="s">
        <v>2</v>
      </c>
      <c r="M52" s="28" t="s">
        <v>231</v>
      </c>
      <c r="N52" s="6" t="s">
        <v>12</v>
      </c>
      <c r="O52" s="4">
        <f t="shared" si="9"/>
        <v>529</v>
      </c>
      <c r="P52" s="4">
        <f t="shared" si="10"/>
        <v>469</v>
      </c>
      <c r="Q52" s="4">
        <f t="shared" si="11"/>
        <v>527</v>
      </c>
      <c r="R52" s="4">
        <f t="shared" si="12"/>
        <v>1525</v>
      </c>
    </row>
    <row r="53" spans="1:18" hidden="1" x14ac:dyDescent="0.25">
      <c r="A53" s="20" t="s">
        <v>1</v>
      </c>
      <c r="B53" s="20" t="s">
        <v>240</v>
      </c>
      <c r="C53" s="20" t="s">
        <v>70</v>
      </c>
      <c r="D53" s="20" t="s">
        <v>70</v>
      </c>
      <c r="E53" s="20" t="str">
        <f t="shared" si="0"/>
        <v>SINTANG-SINTANG</v>
      </c>
      <c r="F53" s="21" t="s">
        <v>12</v>
      </c>
      <c r="G53" s="111">
        <v>77</v>
      </c>
      <c r="H53" s="111">
        <v>61</v>
      </c>
      <c r="I53" s="111">
        <v>72</v>
      </c>
      <c r="J53" s="111">
        <f t="shared" si="1"/>
        <v>210</v>
      </c>
      <c r="K53" s="37"/>
      <c r="L53" s="82" t="s">
        <v>2</v>
      </c>
      <c r="M53" s="28" t="s">
        <v>223</v>
      </c>
      <c r="N53" s="6" t="s">
        <v>12</v>
      </c>
      <c r="O53" s="4">
        <f t="shared" si="9"/>
        <v>525</v>
      </c>
      <c r="P53" s="4">
        <f t="shared" si="10"/>
        <v>428</v>
      </c>
      <c r="Q53" s="4">
        <f t="shared" si="11"/>
        <v>484</v>
      </c>
      <c r="R53" s="4">
        <f t="shared" si="12"/>
        <v>1437</v>
      </c>
    </row>
    <row r="54" spans="1:18" hidden="1" x14ac:dyDescent="0.25">
      <c r="A54" s="20" t="s">
        <v>1</v>
      </c>
      <c r="B54" s="20" t="s">
        <v>238</v>
      </c>
      <c r="C54" s="20" t="s">
        <v>243</v>
      </c>
      <c r="D54" s="20" t="s">
        <v>71</v>
      </c>
      <c r="E54" s="20" t="str">
        <f t="shared" si="0"/>
        <v>KOTAWARINGIN RAYA-SUKAMARA</v>
      </c>
      <c r="F54" s="21" t="s">
        <v>12</v>
      </c>
      <c r="G54" s="111">
        <v>19</v>
      </c>
      <c r="H54" s="111">
        <v>16</v>
      </c>
      <c r="I54" s="111">
        <v>19</v>
      </c>
      <c r="J54" s="111">
        <f t="shared" si="1"/>
        <v>54</v>
      </c>
      <c r="K54" s="37"/>
      <c r="L54" s="82" t="s">
        <v>2</v>
      </c>
      <c r="M54" s="28" t="s">
        <v>229</v>
      </c>
      <c r="N54" s="6" t="s">
        <v>12</v>
      </c>
      <c r="O54" s="4">
        <f t="shared" si="9"/>
        <v>280</v>
      </c>
      <c r="P54" s="4">
        <f t="shared" si="10"/>
        <v>266</v>
      </c>
      <c r="Q54" s="4">
        <f t="shared" si="11"/>
        <v>280</v>
      </c>
      <c r="R54" s="4">
        <f t="shared" si="12"/>
        <v>826</v>
      </c>
    </row>
    <row r="55" spans="1:18" hidden="1" x14ac:dyDescent="0.25">
      <c r="A55" s="20" t="s">
        <v>1</v>
      </c>
      <c r="B55" s="20" t="s">
        <v>235</v>
      </c>
      <c r="C55" s="20" t="s">
        <v>236</v>
      </c>
      <c r="D55" s="20" t="s">
        <v>72</v>
      </c>
      <c r="E55" s="20" t="str">
        <f t="shared" si="0"/>
        <v>BANUA ENAM-TABALONG</v>
      </c>
      <c r="F55" s="21" t="s">
        <v>12</v>
      </c>
      <c r="G55" s="111">
        <v>82</v>
      </c>
      <c r="H55" s="111">
        <v>82</v>
      </c>
      <c r="I55" s="111">
        <v>89</v>
      </c>
      <c r="J55" s="111">
        <f t="shared" si="1"/>
        <v>253</v>
      </c>
      <c r="K55" s="37"/>
      <c r="L55" s="82" t="s">
        <v>2</v>
      </c>
      <c r="M55" s="28" t="s">
        <v>228</v>
      </c>
      <c r="N55" s="6" t="s">
        <v>12</v>
      </c>
      <c r="O55" s="4">
        <f t="shared" si="9"/>
        <v>282</v>
      </c>
      <c r="P55" s="4">
        <f t="shared" si="10"/>
        <v>209</v>
      </c>
      <c r="Q55" s="4">
        <f t="shared" si="11"/>
        <v>267</v>
      </c>
      <c r="R55" s="4">
        <f t="shared" si="12"/>
        <v>758</v>
      </c>
    </row>
    <row r="56" spans="1:18" hidden="1" x14ac:dyDescent="0.25">
      <c r="A56" s="20" t="s">
        <v>1</v>
      </c>
      <c r="B56" s="20" t="s">
        <v>241</v>
      </c>
      <c r="C56" s="20" t="s">
        <v>242</v>
      </c>
      <c r="D56" s="20" t="s">
        <v>73</v>
      </c>
      <c r="E56" s="20" t="str">
        <f t="shared" si="0"/>
        <v>KALTARA-TANA TIDUNG</v>
      </c>
      <c r="F56" s="21" t="s">
        <v>12</v>
      </c>
      <c r="G56" s="111">
        <v>10</v>
      </c>
      <c r="H56" s="111">
        <v>10</v>
      </c>
      <c r="I56" s="111">
        <v>11</v>
      </c>
      <c r="J56" s="111">
        <f t="shared" si="1"/>
        <v>31</v>
      </c>
      <c r="K56" s="37"/>
      <c r="L56" s="82" t="s">
        <v>2</v>
      </c>
      <c r="M56" s="28" t="s">
        <v>123</v>
      </c>
      <c r="N56" s="6" t="s">
        <v>12</v>
      </c>
      <c r="O56" s="4">
        <f t="shared" si="9"/>
        <v>281</v>
      </c>
      <c r="P56" s="4">
        <f t="shared" si="10"/>
        <v>175</v>
      </c>
      <c r="Q56" s="4">
        <f t="shared" si="11"/>
        <v>269</v>
      </c>
      <c r="R56" s="4">
        <f t="shared" si="12"/>
        <v>725</v>
      </c>
    </row>
    <row r="57" spans="1:18" hidden="1" x14ac:dyDescent="0.25">
      <c r="A57" s="20" t="s">
        <v>1</v>
      </c>
      <c r="B57" s="20" t="s">
        <v>235</v>
      </c>
      <c r="C57" s="20" t="s">
        <v>246</v>
      </c>
      <c r="D57" s="20" t="s">
        <v>74</v>
      </c>
      <c r="E57" s="20" t="str">
        <f t="shared" si="0"/>
        <v>KOTABARU-TANAH BUMBU</v>
      </c>
      <c r="F57" s="21" t="s">
        <v>12</v>
      </c>
      <c r="G57" s="111">
        <v>119</v>
      </c>
      <c r="H57" s="111">
        <v>120</v>
      </c>
      <c r="I57" s="111">
        <v>125</v>
      </c>
      <c r="J57" s="111">
        <f t="shared" si="1"/>
        <v>364</v>
      </c>
      <c r="K57" s="37"/>
      <c r="L57" s="82" t="s">
        <v>2</v>
      </c>
      <c r="M57" s="28" t="s">
        <v>226</v>
      </c>
      <c r="N57" s="6" t="s">
        <v>12</v>
      </c>
      <c r="O57" s="4">
        <f t="shared" si="9"/>
        <v>594</v>
      </c>
      <c r="P57" s="4">
        <f t="shared" si="10"/>
        <v>451</v>
      </c>
      <c r="Q57" s="4">
        <f t="shared" si="11"/>
        <v>563</v>
      </c>
      <c r="R57" s="4">
        <f t="shared" si="12"/>
        <v>1608</v>
      </c>
    </row>
    <row r="58" spans="1:18" hidden="1" x14ac:dyDescent="0.25">
      <c r="A58" s="20" t="s">
        <v>1</v>
      </c>
      <c r="B58" s="20" t="s">
        <v>235</v>
      </c>
      <c r="C58" s="20" t="s">
        <v>237</v>
      </c>
      <c r="D58" s="20" t="s">
        <v>75</v>
      </c>
      <c r="E58" s="20" t="str">
        <f t="shared" si="0"/>
        <v>MARTAPURA-TANAH LAUT</v>
      </c>
      <c r="F58" s="21" t="s">
        <v>12</v>
      </c>
      <c r="G58" s="111">
        <v>108</v>
      </c>
      <c r="H58" s="111">
        <v>110</v>
      </c>
      <c r="I58" s="111">
        <v>112</v>
      </c>
      <c r="J58" s="111">
        <f t="shared" si="1"/>
        <v>330</v>
      </c>
      <c r="K58" s="37"/>
      <c r="L58" s="82" t="s">
        <v>2</v>
      </c>
      <c r="M58" s="28" t="s">
        <v>180</v>
      </c>
      <c r="N58" s="6" t="s">
        <v>12</v>
      </c>
      <c r="O58" s="4">
        <f t="shared" si="9"/>
        <v>235</v>
      </c>
      <c r="P58" s="4">
        <f t="shared" si="10"/>
        <v>164</v>
      </c>
      <c r="Q58" s="4">
        <f t="shared" si="11"/>
        <v>226</v>
      </c>
      <c r="R58" s="4">
        <f t="shared" si="12"/>
        <v>625</v>
      </c>
    </row>
    <row r="59" spans="1:18" hidden="1" x14ac:dyDescent="0.25">
      <c r="A59" s="20" t="s">
        <v>1</v>
      </c>
      <c r="B59" s="20" t="s">
        <v>235</v>
      </c>
      <c r="C59" s="20" t="s">
        <v>236</v>
      </c>
      <c r="D59" s="20" t="s">
        <v>76</v>
      </c>
      <c r="E59" s="20" t="str">
        <f t="shared" si="0"/>
        <v>BANUA ENAM-TAPIN</v>
      </c>
      <c r="F59" s="21" t="s">
        <v>12</v>
      </c>
      <c r="G59" s="111">
        <v>45</v>
      </c>
      <c r="H59" s="111">
        <v>42</v>
      </c>
      <c r="I59" s="111">
        <v>50</v>
      </c>
      <c r="J59" s="111">
        <f t="shared" si="1"/>
        <v>137</v>
      </c>
      <c r="K59" s="37"/>
      <c r="L59" s="82" t="s">
        <v>2</v>
      </c>
      <c r="M59" s="28" t="s">
        <v>230</v>
      </c>
      <c r="N59" s="6" t="s">
        <v>12</v>
      </c>
      <c r="O59" s="4">
        <f t="shared" si="9"/>
        <v>434</v>
      </c>
      <c r="P59" s="4">
        <f t="shared" si="10"/>
        <v>349</v>
      </c>
      <c r="Q59" s="4">
        <f t="shared" si="11"/>
        <v>425</v>
      </c>
      <c r="R59" s="4">
        <f t="shared" si="12"/>
        <v>1208</v>
      </c>
    </row>
    <row r="60" spans="1:18" hidden="1" x14ac:dyDescent="0.25">
      <c r="A60" s="20" t="s">
        <v>77</v>
      </c>
      <c r="B60" s="20" t="s">
        <v>250</v>
      </c>
      <c r="C60" s="20" t="s">
        <v>104</v>
      </c>
      <c r="D60" s="20" t="s">
        <v>78</v>
      </c>
      <c r="E60" s="20" t="str">
        <f t="shared" si="0"/>
        <v>MERAUKE-ASMAT</v>
      </c>
      <c r="F60" s="21" t="s">
        <v>12</v>
      </c>
      <c r="G60" s="111">
        <v>9</v>
      </c>
      <c r="H60" s="111">
        <v>3</v>
      </c>
      <c r="I60" s="111">
        <v>4</v>
      </c>
      <c r="J60" s="111">
        <f t="shared" si="1"/>
        <v>16</v>
      </c>
      <c r="K60" s="37"/>
      <c r="L60" s="82" t="s">
        <v>2</v>
      </c>
      <c r="M60" s="28" t="s">
        <v>227</v>
      </c>
      <c r="N60" s="6" t="s">
        <v>12</v>
      </c>
      <c r="O60" s="4">
        <f t="shared" si="9"/>
        <v>408</v>
      </c>
      <c r="P60" s="4">
        <f t="shared" si="10"/>
        <v>330</v>
      </c>
      <c r="Q60" s="4">
        <f t="shared" si="11"/>
        <v>397</v>
      </c>
      <c r="R60" s="4">
        <f t="shared" si="12"/>
        <v>1135</v>
      </c>
    </row>
    <row r="61" spans="1:18" hidden="1" x14ac:dyDescent="0.25">
      <c r="A61" s="20" t="s">
        <v>77</v>
      </c>
      <c r="B61" s="20" t="s">
        <v>4</v>
      </c>
      <c r="C61" s="20" t="s">
        <v>251</v>
      </c>
      <c r="D61" s="20" t="s">
        <v>79</v>
      </c>
      <c r="E61" s="20" t="str">
        <f t="shared" si="0"/>
        <v>SENTANI-BIAK NUMFOR</v>
      </c>
      <c r="F61" s="21" t="s">
        <v>12</v>
      </c>
      <c r="G61" s="111">
        <v>49</v>
      </c>
      <c r="H61" s="111">
        <v>44</v>
      </c>
      <c r="I61" s="111">
        <v>49</v>
      </c>
      <c r="J61" s="111">
        <f t="shared" si="1"/>
        <v>142</v>
      </c>
      <c r="K61" s="37"/>
      <c r="L61" s="82" t="s">
        <v>77</v>
      </c>
      <c r="M61" s="28" t="s">
        <v>252</v>
      </c>
      <c r="N61" s="6" t="s">
        <v>12</v>
      </c>
      <c r="O61" s="4">
        <f t="shared" si="9"/>
        <v>308</v>
      </c>
      <c r="P61" s="4">
        <f t="shared" si="10"/>
        <v>276</v>
      </c>
      <c r="Q61" s="4">
        <f t="shared" si="11"/>
        <v>303</v>
      </c>
      <c r="R61" s="4">
        <f t="shared" si="12"/>
        <v>887</v>
      </c>
    </row>
    <row r="62" spans="1:18" hidden="1" x14ac:dyDescent="0.25">
      <c r="A62" s="20" t="s">
        <v>77</v>
      </c>
      <c r="B62" s="20" t="s">
        <v>250</v>
      </c>
      <c r="C62" s="20" t="s">
        <v>104</v>
      </c>
      <c r="D62" s="20" t="s">
        <v>80</v>
      </c>
      <c r="E62" s="20" t="str">
        <f t="shared" si="0"/>
        <v>MERAUKE-BOVEN DIGOEL</v>
      </c>
      <c r="F62" s="21" t="s">
        <v>12</v>
      </c>
      <c r="G62" s="111">
        <v>11</v>
      </c>
      <c r="H62" s="111">
        <v>4</v>
      </c>
      <c r="I62" s="111">
        <v>5</v>
      </c>
      <c r="J62" s="111">
        <f t="shared" si="1"/>
        <v>20</v>
      </c>
      <c r="K62" s="37"/>
      <c r="L62" s="82" t="s">
        <v>77</v>
      </c>
      <c r="M62" s="28" t="s">
        <v>254</v>
      </c>
      <c r="N62" s="6" t="s">
        <v>12</v>
      </c>
      <c r="O62" s="4">
        <f t="shared" si="9"/>
        <v>163</v>
      </c>
      <c r="P62" s="4">
        <f t="shared" si="10"/>
        <v>110</v>
      </c>
      <c r="Q62" s="4">
        <f t="shared" si="11"/>
        <v>158</v>
      </c>
      <c r="R62" s="4">
        <f t="shared" si="12"/>
        <v>431</v>
      </c>
    </row>
    <row r="63" spans="1:18" hidden="1" x14ac:dyDescent="0.25">
      <c r="A63" s="20" t="s">
        <v>77</v>
      </c>
      <c r="B63" s="20" t="s">
        <v>252</v>
      </c>
      <c r="C63" s="20" t="s">
        <v>252</v>
      </c>
      <c r="D63" s="20" t="s">
        <v>81</v>
      </c>
      <c r="E63" s="20" t="str">
        <f t="shared" si="0"/>
        <v>AMBON-BURU</v>
      </c>
      <c r="F63" s="21" t="s">
        <v>12</v>
      </c>
      <c r="G63" s="111">
        <v>49</v>
      </c>
      <c r="H63" s="111">
        <v>37</v>
      </c>
      <c r="I63" s="111">
        <v>48</v>
      </c>
      <c r="J63" s="111">
        <f t="shared" si="1"/>
        <v>134</v>
      </c>
      <c r="K63" s="37"/>
      <c r="L63" s="82" t="s">
        <v>77</v>
      </c>
      <c r="M63" s="28" t="s">
        <v>253</v>
      </c>
      <c r="N63" s="6" t="s">
        <v>12</v>
      </c>
      <c r="O63" s="4">
        <f t="shared" si="9"/>
        <v>100</v>
      </c>
      <c r="P63" s="4">
        <f t="shared" si="10"/>
        <v>60</v>
      </c>
      <c r="Q63" s="4">
        <f t="shared" si="11"/>
        <v>89</v>
      </c>
      <c r="R63" s="4">
        <f t="shared" si="12"/>
        <v>249</v>
      </c>
    </row>
    <row r="64" spans="1:18" hidden="1" x14ac:dyDescent="0.25">
      <c r="A64" s="20" t="s">
        <v>77</v>
      </c>
      <c r="B64" s="20" t="s">
        <v>252</v>
      </c>
      <c r="C64" s="20" t="s">
        <v>252</v>
      </c>
      <c r="D64" s="20" t="s">
        <v>82</v>
      </c>
      <c r="E64" s="20" t="str">
        <f t="shared" si="0"/>
        <v>AMBON-BURU SELATAN</v>
      </c>
      <c r="F64" s="21" t="s">
        <v>12</v>
      </c>
      <c r="G64" s="111">
        <v>8</v>
      </c>
      <c r="H64" s="111">
        <v>4</v>
      </c>
      <c r="I64" s="111">
        <v>7</v>
      </c>
      <c r="J64" s="111">
        <f t="shared" si="1"/>
        <v>19</v>
      </c>
      <c r="K64" s="37"/>
      <c r="L64" s="82" t="s">
        <v>77</v>
      </c>
      <c r="M64" s="28" t="s">
        <v>4</v>
      </c>
      <c r="N64" s="6" t="s">
        <v>12</v>
      </c>
      <c r="O64" s="4">
        <f t="shared" si="9"/>
        <v>283</v>
      </c>
      <c r="P64" s="4">
        <f t="shared" si="10"/>
        <v>280</v>
      </c>
      <c r="Q64" s="4">
        <f t="shared" si="11"/>
        <v>282</v>
      </c>
      <c r="R64" s="4">
        <f t="shared" si="12"/>
        <v>845</v>
      </c>
    </row>
    <row r="65" spans="1:18" hidden="1" x14ac:dyDescent="0.25">
      <c r="A65" s="20" t="s">
        <v>77</v>
      </c>
      <c r="B65" s="20" t="s">
        <v>4</v>
      </c>
      <c r="C65" s="20" t="s">
        <v>251</v>
      </c>
      <c r="D65" s="20" t="s">
        <v>83</v>
      </c>
      <c r="E65" s="20" t="str">
        <f t="shared" ref="E65:E128" si="13">C65&amp;"-"&amp;D65</f>
        <v>SENTANI-DEIYAI</v>
      </c>
      <c r="F65" s="21" t="s">
        <v>12</v>
      </c>
      <c r="G65" s="111">
        <v>1</v>
      </c>
      <c r="H65" s="111">
        <v>1</v>
      </c>
      <c r="I65" s="111">
        <v>0</v>
      </c>
      <c r="J65" s="111">
        <f t="shared" si="1"/>
        <v>2</v>
      </c>
      <c r="K65" s="37"/>
      <c r="L65" s="82" t="s">
        <v>77</v>
      </c>
      <c r="M65" s="28" t="s">
        <v>106</v>
      </c>
      <c r="N65" s="6" t="s">
        <v>12</v>
      </c>
      <c r="O65" s="4">
        <f t="shared" si="9"/>
        <v>60</v>
      </c>
      <c r="P65" s="4">
        <f t="shared" si="10"/>
        <v>51</v>
      </c>
      <c r="Q65" s="4">
        <f t="shared" si="11"/>
        <v>42</v>
      </c>
      <c r="R65" s="4">
        <f t="shared" si="12"/>
        <v>153</v>
      </c>
    </row>
    <row r="66" spans="1:18" hidden="1" x14ac:dyDescent="0.25">
      <c r="A66" s="20" t="s">
        <v>77</v>
      </c>
      <c r="B66" s="20" t="s">
        <v>4</v>
      </c>
      <c r="C66" s="20" t="s">
        <v>251</v>
      </c>
      <c r="D66" s="20" t="s">
        <v>84</v>
      </c>
      <c r="E66" s="20" t="str">
        <f t="shared" si="13"/>
        <v>SENTANI-DOGIYAI</v>
      </c>
      <c r="F66" s="21" t="s">
        <v>12</v>
      </c>
      <c r="G66" s="111">
        <v>7</v>
      </c>
      <c r="H66" s="111">
        <v>0</v>
      </c>
      <c r="I66" s="111">
        <v>0</v>
      </c>
      <c r="J66" s="111">
        <f t="shared" ref="J66:J97" si="14">SUM(G66:I66)</f>
        <v>7</v>
      </c>
      <c r="K66" s="37"/>
      <c r="L66" s="82" t="s">
        <v>77</v>
      </c>
      <c r="M66" s="28" t="s">
        <v>251</v>
      </c>
      <c r="N66" s="6" t="s">
        <v>12</v>
      </c>
      <c r="O66" s="4">
        <f t="shared" si="9"/>
        <v>279</v>
      </c>
      <c r="P66" s="4">
        <f t="shared" si="10"/>
        <v>225</v>
      </c>
      <c r="Q66" s="4">
        <f t="shared" si="11"/>
        <v>255</v>
      </c>
      <c r="R66" s="4">
        <f t="shared" si="12"/>
        <v>759</v>
      </c>
    </row>
    <row r="67" spans="1:18" hidden="1" x14ac:dyDescent="0.25">
      <c r="A67" s="20" t="s">
        <v>77</v>
      </c>
      <c r="B67" s="20" t="s">
        <v>5</v>
      </c>
      <c r="C67" s="20" t="s">
        <v>101</v>
      </c>
      <c r="D67" s="20" t="s">
        <v>85</v>
      </c>
      <c r="E67" s="20" t="str">
        <f t="shared" si="13"/>
        <v>MANOKWARI-FAKFAK</v>
      </c>
      <c r="F67" s="21" t="s">
        <v>12</v>
      </c>
      <c r="G67" s="111">
        <v>36</v>
      </c>
      <c r="H67" s="111">
        <v>28</v>
      </c>
      <c r="I67" s="111">
        <v>32</v>
      </c>
      <c r="J67" s="111">
        <f t="shared" si="14"/>
        <v>96</v>
      </c>
      <c r="K67" s="37"/>
      <c r="L67" s="82" t="s">
        <v>77</v>
      </c>
      <c r="M67" s="28" t="s">
        <v>101</v>
      </c>
      <c r="N67" s="6" t="s">
        <v>12</v>
      </c>
      <c r="O67" s="4">
        <f t="shared" si="9"/>
        <v>193</v>
      </c>
      <c r="P67" s="4">
        <f t="shared" si="10"/>
        <v>156</v>
      </c>
      <c r="Q67" s="4">
        <f t="shared" si="11"/>
        <v>187</v>
      </c>
      <c r="R67" s="4">
        <f t="shared" si="12"/>
        <v>536</v>
      </c>
    </row>
    <row r="68" spans="1:18" hidden="1" x14ac:dyDescent="0.25">
      <c r="A68" s="30" t="s">
        <v>77</v>
      </c>
      <c r="B68" s="30" t="s">
        <v>4</v>
      </c>
      <c r="C68" s="30" t="s">
        <v>251</v>
      </c>
      <c r="D68" s="30" t="s">
        <v>258</v>
      </c>
      <c r="E68" s="30" t="str">
        <f t="shared" si="13"/>
        <v>SENTANI-INTAN JAYA</v>
      </c>
      <c r="F68" s="31" t="s">
        <v>12</v>
      </c>
      <c r="G68" s="111">
        <v>0</v>
      </c>
      <c r="H68" s="111">
        <v>0</v>
      </c>
      <c r="I68" s="111">
        <v>0</v>
      </c>
      <c r="J68" s="111">
        <f t="shared" si="14"/>
        <v>0</v>
      </c>
      <c r="K68" s="37"/>
      <c r="L68" s="82" t="s">
        <v>77</v>
      </c>
      <c r="M68" s="28" t="s">
        <v>5</v>
      </c>
      <c r="N68" s="6" t="s">
        <v>12</v>
      </c>
      <c r="O68" s="4">
        <f t="shared" si="9"/>
        <v>212</v>
      </c>
      <c r="P68" s="4">
        <f t="shared" si="10"/>
        <v>192</v>
      </c>
      <c r="Q68" s="4">
        <f t="shared" si="11"/>
        <v>209</v>
      </c>
      <c r="R68" s="4">
        <f t="shared" si="12"/>
        <v>613</v>
      </c>
    </row>
    <row r="69" spans="1:18" hidden="1" x14ac:dyDescent="0.25">
      <c r="A69" s="20" t="s">
        <v>77</v>
      </c>
      <c r="B69" s="20" t="s">
        <v>4</v>
      </c>
      <c r="C69" s="20" t="s">
        <v>251</v>
      </c>
      <c r="D69" s="20" t="s">
        <v>4</v>
      </c>
      <c r="E69" s="20" t="str">
        <f t="shared" si="13"/>
        <v>SENTANI-JAYAPURA</v>
      </c>
      <c r="F69" s="21" t="s">
        <v>12</v>
      </c>
      <c r="G69" s="111">
        <v>107</v>
      </c>
      <c r="H69" s="111">
        <v>100</v>
      </c>
      <c r="I69" s="111">
        <v>105</v>
      </c>
      <c r="J69" s="111">
        <f t="shared" si="14"/>
        <v>312</v>
      </c>
      <c r="K69" s="37"/>
      <c r="L69" s="82" t="s">
        <v>77</v>
      </c>
      <c r="M69" s="28" t="s">
        <v>104</v>
      </c>
      <c r="N69" s="6" t="s">
        <v>12</v>
      </c>
      <c r="O69" s="4">
        <f t="shared" si="9"/>
        <v>151</v>
      </c>
      <c r="P69" s="4">
        <f t="shared" si="10"/>
        <v>105</v>
      </c>
      <c r="Q69" s="4">
        <f t="shared" si="11"/>
        <v>128</v>
      </c>
      <c r="R69" s="4">
        <f t="shared" si="12"/>
        <v>384</v>
      </c>
    </row>
    <row r="70" spans="1:18" hidden="1" x14ac:dyDescent="0.25">
      <c r="A70" s="20" t="s">
        <v>77</v>
      </c>
      <c r="B70" s="20" t="s">
        <v>4</v>
      </c>
      <c r="C70" s="20" t="s">
        <v>251</v>
      </c>
      <c r="D70" s="20" t="s">
        <v>86</v>
      </c>
      <c r="E70" s="20" t="str">
        <f t="shared" si="13"/>
        <v>SENTANI-JAYAWIJAYA</v>
      </c>
      <c r="F70" s="21" t="s">
        <v>12</v>
      </c>
      <c r="G70" s="111">
        <v>26</v>
      </c>
      <c r="H70" s="111">
        <v>22</v>
      </c>
      <c r="I70" s="111">
        <v>26</v>
      </c>
      <c r="J70" s="111">
        <f t="shared" si="14"/>
        <v>74</v>
      </c>
      <c r="K70" s="37"/>
      <c r="L70" s="82" t="s">
        <v>77</v>
      </c>
      <c r="M70" s="28" t="s">
        <v>250</v>
      </c>
      <c r="N70" s="6" t="s">
        <v>12</v>
      </c>
      <c r="O70" s="4">
        <f t="shared" si="9"/>
        <v>173</v>
      </c>
      <c r="P70" s="4">
        <f t="shared" si="10"/>
        <v>161</v>
      </c>
      <c r="Q70" s="4">
        <f t="shared" si="11"/>
        <v>174</v>
      </c>
      <c r="R70" s="4">
        <f t="shared" si="12"/>
        <v>508</v>
      </c>
    </row>
    <row r="71" spans="1:18" hidden="1" x14ac:dyDescent="0.25">
      <c r="A71" s="20" t="s">
        <v>77</v>
      </c>
      <c r="B71" s="20" t="s">
        <v>5</v>
      </c>
      <c r="C71" s="20" t="s">
        <v>101</v>
      </c>
      <c r="D71" s="20" t="s">
        <v>87</v>
      </c>
      <c r="E71" s="20" t="str">
        <f t="shared" si="13"/>
        <v>MANOKWARI-KAIMANA</v>
      </c>
      <c r="F71" s="21" t="s">
        <v>12</v>
      </c>
      <c r="G71" s="111">
        <v>14</v>
      </c>
      <c r="H71" s="111">
        <v>12</v>
      </c>
      <c r="I71" s="111">
        <v>14</v>
      </c>
      <c r="J71" s="111">
        <f t="shared" si="14"/>
        <v>40</v>
      </c>
      <c r="K71" s="37"/>
    </row>
    <row r="72" spans="1:18" hidden="1" x14ac:dyDescent="0.25">
      <c r="A72" s="20" t="s">
        <v>77</v>
      </c>
      <c r="B72" s="20" t="s">
        <v>4</v>
      </c>
      <c r="C72" s="20" t="s">
        <v>251</v>
      </c>
      <c r="D72" s="20" t="s">
        <v>88</v>
      </c>
      <c r="E72" s="20" t="str">
        <f t="shared" si="13"/>
        <v>SENTANI-KEEROM</v>
      </c>
      <c r="F72" s="21" t="s">
        <v>12</v>
      </c>
      <c r="G72" s="111">
        <v>25</v>
      </c>
      <c r="H72" s="111">
        <v>23</v>
      </c>
      <c r="I72" s="111">
        <v>24</v>
      </c>
      <c r="J72" s="111">
        <f t="shared" si="14"/>
        <v>72</v>
      </c>
      <c r="K72" s="37"/>
    </row>
    <row r="73" spans="1:18" hidden="1" x14ac:dyDescent="0.25">
      <c r="A73" s="20" t="s">
        <v>77</v>
      </c>
      <c r="B73" s="20" t="s">
        <v>252</v>
      </c>
      <c r="C73" s="20" t="s">
        <v>253</v>
      </c>
      <c r="D73" s="20" t="s">
        <v>89</v>
      </c>
      <c r="E73" s="20" t="str">
        <f t="shared" si="13"/>
        <v>TUAL ARU-KEPULAUAN ARU</v>
      </c>
      <c r="F73" s="21" t="s">
        <v>12</v>
      </c>
      <c r="G73" s="111">
        <v>13</v>
      </c>
      <c r="H73" s="111">
        <v>10</v>
      </c>
      <c r="I73" s="111">
        <v>12</v>
      </c>
      <c r="J73" s="111">
        <f t="shared" si="14"/>
        <v>35</v>
      </c>
      <c r="K73" s="37"/>
      <c r="L73" s="2" t="s">
        <v>262</v>
      </c>
      <c r="M73" s="2" t="s">
        <v>20</v>
      </c>
      <c r="N73" s="2" t="s">
        <v>11</v>
      </c>
      <c r="O73" s="7" t="s">
        <v>13</v>
      </c>
      <c r="P73" s="7" t="s">
        <v>14</v>
      </c>
      <c r="Q73" s="7" t="s">
        <v>15</v>
      </c>
      <c r="R73" s="7" t="s">
        <v>19</v>
      </c>
    </row>
    <row r="74" spans="1:18" hidden="1" x14ac:dyDescent="0.25">
      <c r="A74" s="20" t="s">
        <v>77</v>
      </c>
      <c r="B74" s="20" t="s">
        <v>4</v>
      </c>
      <c r="C74" s="20" t="s">
        <v>251</v>
      </c>
      <c r="D74" s="20" t="s">
        <v>90</v>
      </c>
      <c r="E74" s="20" t="str">
        <f t="shared" si="13"/>
        <v>SENTANI-KEPULAUAN YAPEN</v>
      </c>
      <c r="F74" s="21" t="s">
        <v>12</v>
      </c>
      <c r="G74" s="111">
        <v>15</v>
      </c>
      <c r="H74" s="111">
        <v>10</v>
      </c>
      <c r="I74" s="111">
        <v>15</v>
      </c>
      <c r="J74" s="111">
        <f t="shared" si="14"/>
        <v>40</v>
      </c>
      <c r="K74" s="37"/>
      <c r="L74" s="6" t="s">
        <v>1</v>
      </c>
      <c r="M74" s="28" t="s">
        <v>21</v>
      </c>
      <c r="N74" s="6" t="s">
        <v>12</v>
      </c>
      <c r="O74" s="4">
        <f t="shared" ref="O74:O105" si="15">SUMIF($D:$D,$M74,G:G)</f>
        <v>30</v>
      </c>
      <c r="P74" s="4">
        <f t="shared" ref="P74:P105" si="16">SUMIF($D:$D,$M74,H:H)</f>
        <v>27</v>
      </c>
      <c r="Q74" s="4">
        <f t="shared" ref="Q74:Q105" si="17">SUMIF($D:$D,$M74,I:I)</f>
        <v>32</v>
      </c>
      <c r="R74" s="4">
        <f>SUM(O74:Q74)</f>
        <v>89</v>
      </c>
    </row>
    <row r="75" spans="1:18" hidden="1" x14ac:dyDescent="0.25">
      <c r="A75" s="20" t="s">
        <v>77</v>
      </c>
      <c r="B75" s="20" t="s">
        <v>252</v>
      </c>
      <c r="C75" s="20" t="s">
        <v>252</v>
      </c>
      <c r="D75" s="20" t="s">
        <v>91</v>
      </c>
      <c r="E75" s="20" t="str">
        <f t="shared" si="13"/>
        <v>AMBON-KOTA AMBON</v>
      </c>
      <c r="F75" s="21" t="s">
        <v>12</v>
      </c>
      <c r="G75" s="111">
        <v>235</v>
      </c>
      <c r="H75" s="111">
        <v>223</v>
      </c>
      <c r="I75" s="111">
        <v>232</v>
      </c>
      <c r="J75" s="111">
        <f t="shared" si="14"/>
        <v>690</v>
      </c>
      <c r="K75" s="37"/>
      <c r="L75" s="6" t="s">
        <v>1</v>
      </c>
      <c r="M75" s="28" t="s">
        <v>22</v>
      </c>
      <c r="N75" s="6" t="s">
        <v>12</v>
      </c>
      <c r="O75" s="4">
        <f t="shared" si="15"/>
        <v>121</v>
      </c>
      <c r="P75" s="4">
        <f t="shared" si="16"/>
        <v>117</v>
      </c>
      <c r="Q75" s="4">
        <f t="shared" si="17"/>
        <v>128</v>
      </c>
      <c r="R75" s="4">
        <f t="shared" ref="R75:R138" si="18">SUM(O75:Q75)</f>
        <v>366</v>
      </c>
    </row>
    <row r="76" spans="1:18" hidden="1" x14ac:dyDescent="0.25">
      <c r="A76" s="20" t="s">
        <v>77</v>
      </c>
      <c r="B76" s="20" t="s">
        <v>4</v>
      </c>
      <c r="C76" s="20" t="s">
        <v>4</v>
      </c>
      <c r="D76" s="20" t="s">
        <v>92</v>
      </c>
      <c r="E76" s="20" t="str">
        <f t="shared" si="13"/>
        <v>JAYAPURA-KOTA JAYAPURA</v>
      </c>
      <c r="F76" s="21" t="s">
        <v>12</v>
      </c>
      <c r="G76" s="111">
        <v>283</v>
      </c>
      <c r="H76" s="111">
        <v>280</v>
      </c>
      <c r="I76" s="111">
        <v>282</v>
      </c>
      <c r="J76" s="111">
        <f t="shared" si="14"/>
        <v>845</v>
      </c>
      <c r="K76" s="37"/>
      <c r="L76" s="6" t="s">
        <v>1</v>
      </c>
      <c r="M76" s="28" t="s">
        <v>23</v>
      </c>
      <c r="N76" s="6" t="s">
        <v>12</v>
      </c>
      <c r="O76" s="4">
        <f t="shared" si="15"/>
        <v>62</v>
      </c>
      <c r="P76" s="4">
        <f t="shared" si="16"/>
        <v>48</v>
      </c>
      <c r="Q76" s="4">
        <f t="shared" si="17"/>
        <v>59</v>
      </c>
      <c r="R76" s="4">
        <f t="shared" si="18"/>
        <v>169</v>
      </c>
    </row>
    <row r="77" spans="1:18" hidden="1" x14ac:dyDescent="0.25">
      <c r="A77" s="20" t="s">
        <v>77</v>
      </c>
      <c r="B77" s="20" t="s">
        <v>5</v>
      </c>
      <c r="C77" s="20" t="s">
        <v>5</v>
      </c>
      <c r="D77" s="20" t="s">
        <v>219</v>
      </c>
      <c r="E77" s="20" t="str">
        <f t="shared" si="13"/>
        <v>SORONG-KOTA SORONG</v>
      </c>
      <c r="F77" s="21" t="s">
        <v>12</v>
      </c>
      <c r="G77" s="111">
        <v>143</v>
      </c>
      <c r="H77" s="111">
        <v>139</v>
      </c>
      <c r="I77" s="111">
        <v>143</v>
      </c>
      <c r="J77" s="111">
        <f t="shared" si="14"/>
        <v>425</v>
      </c>
      <c r="K77" s="37"/>
      <c r="L77" s="6" t="s">
        <v>1</v>
      </c>
      <c r="M77" s="28" t="s">
        <v>24</v>
      </c>
      <c r="N77" s="6" t="s">
        <v>12</v>
      </c>
      <c r="O77" s="4">
        <f t="shared" si="15"/>
        <v>40</v>
      </c>
      <c r="P77" s="4">
        <f t="shared" si="16"/>
        <v>32</v>
      </c>
      <c r="Q77" s="4">
        <f t="shared" si="17"/>
        <v>37</v>
      </c>
      <c r="R77" s="4">
        <f t="shared" si="18"/>
        <v>109</v>
      </c>
    </row>
    <row r="78" spans="1:18" hidden="1" x14ac:dyDescent="0.25">
      <c r="A78" s="20" t="s">
        <v>77</v>
      </c>
      <c r="B78" s="20" t="s">
        <v>252</v>
      </c>
      <c r="C78" s="20" t="s">
        <v>253</v>
      </c>
      <c r="D78" s="20" t="s">
        <v>93</v>
      </c>
      <c r="E78" s="20" t="str">
        <f t="shared" si="13"/>
        <v>TUAL ARU-KOTA TUAL</v>
      </c>
      <c r="F78" s="21" t="s">
        <v>12</v>
      </c>
      <c r="G78" s="111">
        <v>26</v>
      </c>
      <c r="H78" s="111">
        <v>20</v>
      </c>
      <c r="I78" s="111">
        <v>26</v>
      </c>
      <c r="J78" s="111">
        <f t="shared" si="14"/>
        <v>72</v>
      </c>
      <c r="K78" s="37"/>
      <c r="L78" s="6" t="s">
        <v>1</v>
      </c>
      <c r="M78" s="28" t="s">
        <v>25</v>
      </c>
      <c r="N78" s="6" t="s">
        <v>12</v>
      </c>
      <c r="O78" s="4">
        <f t="shared" si="15"/>
        <v>31</v>
      </c>
      <c r="P78" s="4">
        <f t="shared" si="16"/>
        <v>20</v>
      </c>
      <c r="Q78" s="4">
        <f t="shared" si="17"/>
        <v>30</v>
      </c>
      <c r="R78" s="4">
        <f t="shared" si="18"/>
        <v>81</v>
      </c>
    </row>
    <row r="79" spans="1:18" hidden="1" x14ac:dyDescent="0.25">
      <c r="A79" s="20" t="s">
        <v>77</v>
      </c>
      <c r="B79" s="20" t="s">
        <v>4</v>
      </c>
      <c r="C79" s="20" t="s">
        <v>251</v>
      </c>
      <c r="D79" s="20" t="s">
        <v>94</v>
      </c>
      <c r="E79" s="20" t="str">
        <f t="shared" si="13"/>
        <v>SENTANI-LANNY JAYA</v>
      </c>
      <c r="F79" s="21" t="s">
        <v>12</v>
      </c>
      <c r="G79" s="111">
        <v>2</v>
      </c>
      <c r="H79" s="111">
        <v>0</v>
      </c>
      <c r="I79" s="111">
        <v>0</v>
      </c>
      <c r="J79" s="111">
        <f t="shared" si="14"/>
        <v>2</v>
      </c>
      <c r="K79" s="37"/>
      <c r="L79" s="6" t="s">
        <v>1</v>
      </c>
      <c r="M79" s="28" t="s">
        <v>26</v>
      </c>
      <c r="N79" s="6" t="s">
        <v>12</v>
      </c>
      <c r="O79" s="4">
        <f t="shared" si="15"/>
        <v>44</v>
      </c>
      <c r="P79" s="4">
        <f t="shared" si="16"/>
        <v>33</v>
      </c>
      <c r="Q79" s="4">
        <f t="shared" si="17"/>
        <v>41</v>
      </c>
      <c r="R79" s="4">
        <f t="shared" si="18"/>
        <v>118</v>
      </c>
    </row>
    <row r="80" spans="1:18" hidden="1" x14ac:dyDescent="0.25">
      <c r="A80" s="20" t="s">
        <v>77</v>
      </c>
      <c r="B80" s="20" t="s">
        <v>252</v>
      </c>
      <c r="C80" s="20" t="s">
        <v>253</v>
      </c>
      <c r="D80" s="20" t="s">
        <v>95</v>
      </c>
      <c r="E80" s="20" t="str">
        <f t="shared" si="13"/>
        <v>TUAL ARU-MALUKU BARAT DAYA</v>
      </c>
      <c r="F80" s="21" t="s">
        <v>12</v>
      </c>
      <c r="G80" s="111">
        <v>5</v>
      </c>
      <c r="H80" s="111">
        <v>0</v>
      </c>
      <c r="I80" s="111">
        <v>1</v>
      </c>
      <c r="J80" s="111">
        <f t="shared" si="14"/>
        <v>6</v>
      </c>
      <c r="K80" s="37"/>
      <c r="L80" s="6" t="s">
        <v>1</v>
      </c>
      <c r="M80" s="28" t="s">
        <v>27</v>
      </c>
      <c r="N80" s="6" t="s">
        <v>12</v>
      </c>
      <c r="O80" s="4">
        <f t="shared" si="15"/>
        <v>53</v>
      </c>
      <c r="P80" s="4">
        <f t="shared" si="16"/>
        <v>39</v>
      </c>
      <c r="Q80" s="4">
        <f t="shared" si="17"/>
        <v>45</v>
      </c>
      <c r="R80" s="4">
        <f t="shared" si="18"/>
        <v>137</v>
      </c>
    </row>
    <row r="81" spans="1:18" s="78" customFormat="1" hidden="1" x14ac:dyDescent="0.25">
      <c r="A81" s="76" t="s">
        <v>77</v>
      </c>
      <c r="B81" s="76" t="s">
        <v>252</v>
      </c>
      <c r="C81" s="76" t="s">
        <v>252</v>
      </c>
      <c r="D81" s="76" t="s">
        <v>96</v>
      </c>
      <c r="E81" s="76" t="str">
        <f t="shared" si="13"/>
        <v>AMBON-MALUKU TENGAH</v>
      </c>
      <c r="F81" s="77" t="s">
        <v>12</v>
      </c>
      <c r="G81" s="111">
        <v>16</v>
      </c>
      <c r="H81" s="111">
        <v>12</v>
      </c>
      <c r="I81" s="111">
        <v>16</v>
      </c>
      <c r="J81" s="111">
        <f t="shared" si="14"/>
        <v>44</v>
      </c>
      <c r="K81" s="37"/>
      <c r="L81" s="80" t="s">
        <v>1</v>
      </c>
      <c r="M81" s="79" t="s">
        <v>28</v>
      </c>
      <c r="N81" s="80" t="s">
        <v>12</v>
      </c>
      <c r="O81" s="81">
        <f t="shared" si="15"/>
        <v>89</v>
      </c>
      <c r="P81" s="81">
        <f t="shared" si="16"/>
        <v>96</v>
      </c>
      <c r="Q81" s="81">
        <f t="shared" si="17"/>
        <v>99</v>
      </c>
      <c r="R81" s="81">
        <f t="shared" si="18"/>
        <v>284</v>
      </c>
    </row>
    <row r="82" spans="1:18" hidden="1" x14ac:dyDescent="0.25">
      <c r="A82" s="20" t="s">
        <v>77</v>
      </c>
      <c r="B82" s="20" t="s">
        <v>252</v>
      </c>
      <c r="C82" s="20" t="s">
        <v>254</v>
      </c>
      <c r="D82" s="20" t="s">
        <v>96</v>
      </c>
      <c r="E82" s="20" t="str">
        <f t="shared" si="13"/>
        <v>MASOHI-MALUKU TENGAH</v>
      </c>
      <c r="F82" s="21" t="s">
        <v>12</v>
      </c>
      <c r="G82" s="111">
        <v>102</v>
      </c>
      <c r="H82" s="111">
        <v>74</v>
      </c>
      <c r="I82" s="111">
        <v>102</v>
      </c>
      <c r="J82" s="111">
        <f t="shared" si="14"/>
        <v>278</v>
      </c>
      <c r="K82" s="37"/>
      <c r="L82" s="6" t="s">
        <v>1</v>
      </c>
      <c r="M82" s="28" t="s">
        <v>29</v>
      </c>
      <c r="N82" s="6" t="s">
        <v>12</v>
      </c>
      <c r="O82" s="4">
        <f t="shared" si="15"/>
        <v>59</v>
      </c>
      <c r="P82" s="4">
        <f t="shared" si="16"/>
        <v>58</v>
      </c>
      <c r="Q82" s="4">
        <f t="shared" si="17"/>
        <v>63</v>
      </c>
      <c r="R82" s="4">
        <f t="shared" si="18"/>
        <v>180</v>
      </c>
    </row>
    <row r="83" spans="1:18" hidden="1" x14ac:dyDescent="0.25">
      <c r="A83" s="20" t="s">
        <v>77</v>
      </c>
      <c r="B83" s="20" t="s">
        <v>252</v>
      </c>
      <c r="C83" s="20" t="s">
        <v>253</v>
      </c>
      <c r="D83" s="20" t="s">
        <v>97</v>
      </c>
      <c r="E83" s="20" t="str">
        <f t="shared" si="13"/>
        <v>TUAL ARU-MALUKU TENGGARA</v>
      </c>
      <c r="F83" s="21" t="s">
        <v>12</v>
      </c>
      <c r="G83" s="111">
        <v>34</v>
      </c>
      <c r="H83" s="111">
        <v>21</v>
      </c>
      <c r="I83" s="111">
        <v>34</v>
      </c>
      <c r="J83" s="111">
        <f t="shared" si="14"/>
        <v>89</v>
      </c>
      <c r="K83" s="37"/>
      <c r="L83" s="6" t="s">
        <v>1</v>
      </c>
      <c r="M83" s="28" t="s">
        <v>30</v>
      </c>
      <c r="N83" s="6" t="s">
        <v>12</v>
      </c>
      <c r="O83" s="4">
        <f t="shared" si="15"/>
        <v>45</v>
      </c>
      <c r="P83" s="4">
        <f t="shared" si="16"/>
        <v>35</v>
      </c>
      <c r="Q83" s="4">
        <f t="shared" si="17"/>
        <v>43</v>
      </c>
      <c r="R83" s="4">
        <f t="shared" si="18"/>
        <v>123</v>
      </c>
    </row>
    <row r="84" spans="1:18" hidden="1" x14ac:dyDescent="0.25">
      <c r="A84" s="20" t="s">
        <v>77</v>
      </c>
      <c r="B84" s="20" t="s">
        <v>252</v>
      </c>
      <c r="C84" s="20" t="s">
        <v>253</v>
      </c>
      <c r="D84" s="20" t="s">
        <v>98</v>
      </c>
      <c r="E84" s="20" t="str">
        <f t="shared" si="13"/>
        <v>TUAL ARU-MALUKU TENGGARA BARAT</v>
      </c>
      <c r="F84" s="21" t="s">
        <v>12</v>
      </c>
      <c r="G84" s="111">
        <v>22</v>
      </c>
      <c r="H84" s="111">
        <v>9</v>
      </c>
      <c r="I84" s="111">
        <v>16</v>
      </c>
      <c r="J84" s="111">
        <f t="shared" si="14"/>
        <v>47</v>
      </c>
      <c r="K84" s="37"/>
      <c r="L84" s="6" t="s">
        <v>1</v>
      </c>
      <c r="M84" s="28" t="s">
        <v>31</v>
      </c>
      <c r="N84" s="6" t="s">
        <v>12</v>
      </c>
      <c r="O84" s="4">
        <f t="shared" si="15"/>
        <v>43</v>
      </c>
      <c r="P84" s="4">
        <f t="shared" si="16"/>
        <v>46</v>
      </c>
      <c r="Q84" s="4">
        <f t="shared" si="17"/>
        <v>52</v>
      </c>
      <c r="R84" s="4">
        <f t="shared" si="18"/>
        <v>141</v>
      </c>
    </row>
    <row r="85" spans="1:18" hidden="1" x14ac:dyDescent="0.25">
      <c r="A85" s="20" t="s">
        <v>77</v>
      </c>
      <c r="B85" s="20" t="s">
        <v>4</v>
      </c>
      <c r="C85" s="20" t="s">
        <v>251</v>
      </c>
      <c r="D85" s="20" t="s">
        <v>99</v>
      </c>
      <c r="E85" s="20" t="str">
        <f t="shared" si="13"/>
        <v>SENTANI-MAMBERAMO RAYA</v>
      </c>
      <c r="F85" s="21" t="s">
        <v>12</v>
      </c>
      <c r="G85" s="111">
        <v>2</v>
      </c>
      <c r="H85" s="111">
        <v>2</v>
      </c>
      <c r="I85" s="111">
        <v>2</v>
      </c>
      <c r="J85" s="111">
        <f t="shared" si="14"/>
        <v>6</v>
      </c>
      <c r="K85" s="37"/>
      <c r="L85" s="6" t="s">
        <v>1</v>
      </c>
      <c r="M85" s="28" t="s">
        <v>32</v>
      </c>
      <c r="N85" s="6" t="s">
        <v>12</v>
      </c>
      <c r="O85" s="4">
        <f t="shared" si="15"/>
        <v>46</v>
      </c>
      <c r="P85" s="4">
        <f t="shared" si="16"/>
        <v>43</v>
      </c>
      <c r="Q85" s="4">
        <f t="shared" si="17"/>
        <v>49</v>
      </c>
      <c r="R85" s="4">
        <f t="shared" si="18"/>
        <v>138</v>
      </c>
    </row>
    <row r="86" spans="1:18" hidden="1" x14ac:dyDescent="0.25">
      <c r="A86" s="20" t="s">
        <v>77</v>
      </c>
      <c r="B86" s="20" t="s">
        <v>4</v>
      </c>
      <c r="C86" s="20" t="s">
        <v>251</v>
      </c>
      <c r="D86" s="20" t="s">
        <v>100</v>
      </c>
      <c r="E86" s="20" t="str">
        <f t="shared" si="13"/>
        <v>SENTANI-MAMBERAMO TENGAH</v>
      </c>
      <c r="F86" s="21" t="s">
        <v>12</v>
      </c>
      <c r="G86" s="111">
        <v>1</v>
      </c>
      <c r="H86" s="111">
        <v>0</v>
      </c>
      <c r="I86" s="111">
        <v>0</v>
      </c>
      <c r="J86" s="111">
        <f t="shared" si="14"/>
        <v>1</v>
      </c>
      <c r="K86" s="37"/>
      <c r="L86" s="6" t="s">
        <v>1</v>
      </c>
      <c r="M86" s="28" t="s">
        <v>33</v>
      </c>
      <c r="N86" s="6" t="s">
        <v>12</v>
      </c>
      <c r="O86" s="4">
        <f t="shared" si="15"/>
        <v>36</v>
      </c>
      <c r="P86" s="4">
        <f t="shared" si="16"/>
        <v>36</v>
      </c>
      <c r="Q86" s="4">
        <f t="shared" si="17"/>
        <v>36</v>
      </c>
      <c r="R86" s="4">
        <f t="shared" si="18"/>
        <v>108</v>
      </c>
    </row>
    <row r="87" spans="1:18" hidden="1" x14ac:dyDescent="0.25">
      <c r="A87" s="20" t="s">
        <v>77</v>
      </c>
      <c r="B87" s="20" t="s">
        <v>5</v>
      </c>
      <c r="C87" s="20" t="s">
        <v>101</v>
      </c>
      <c r="D87" s="20" t="s">
        <v>101</v>
      </c>
      <c r="E87" s="20" t="str">
        <f t="shared" si="13"/>
        <v>MANOKWARI-MANOKWARI</v>
      </c>
      <c r="F87" s="21" t="s">
        <v>12</v>
      </c>
      <c r="G87" s="111">
        <v>102</v>
      </c>
      <c r="H87" s="111">
        <v>92</v>
      </c>
      <c r="I87" s="111">
        <v>102</v>
      </c>
      <c r="J87" s="111">
        <f t="shared" si="14"/>
        <v>296</v>
      </c>
      <c r="K87" s="37"/>
      <c r="L87" s="6" t="s">
        <v>1</v>
      </c>
      <c r="M87" s="28" t="s">
        <v>34</v>
      </c>
      <c r="N87" s="6" t="s">
        <v>12</v>
      </c>
      <c r="O87" s="4">
        <f t="shared" si="15"/>
        <v>96</v>
      </c>
      <c r="P87" s="4">
        <f t="shared" si="16"/>
        <v>75</v>
      </c>
      <c r="Q87" s="4">
        <f t="shared" si="17"/>
        <v>83</v>
      </c>
      <c r="R87" s="4">
        <f t="shared" si="18"/>
        <v>254</v>
      </c>
    </row>
    <row r="88" spans="1:18" hidden="1" x14ac:dyDescent="0.25">
      <c r="A88" s="20" t="s">
        <v>77</v>
      </c>
      <c r="B88" s="20" t="s">
        <v>5</v>
      </c>
      <c r="C88" s="20" t="s">
        <v>101</v>
      </c>
      <c r="D88" s="20" t="s">
        <v>102</v>
      </c>
      <c r="E88" s="20" t="str">
        <f t="shared" si="13"/>
        <v>MANOKWARI-MANOKWARI SELATAN</v>
      </c>
      <c r="F88" s="21" t="s">
        <v>12</v>
      </c>
      <c r="G88" s="111">
        <v>7</v>
      </c>
      <c r="H88" s="111">
        <v>3</v>
      </c>
      <c r="I88" s="111">
        <v>7</v>
      </c>
      <c r="J88" s="111">
        <f t="shared" si="14"/>
        <v>17</v>
      </c>
      <c r="K88" s="37"/>
      <c r="L88" s="6" t="s">
        <v>1</v>
      </c>
      <c r="M88" s="28" t="s">
        <v>35</v>
      </c>
      <c r="N88" s="6" t="s">
        <v>12</v>
      </c>
      <c r="O88" s="4">
        <f t="shared" si="15"/>
        <v>54</v>
      </c>
      <c r="P88" s="4">
        <f t="shared" si="16"/>
        <v>34</v>
      </c>
      <c r="Q88" s="4">
        <f t="shared" si="17"/>
        <v>51</v>
      </c>
      <c r="R88" s="4">
        <f t="shared" si="18"/>
        <v>139</v>
      </c>
    </row>
    <row r="89" spans="1:18" hidden="1" x14ac:dyDescent="0.25">
      <c r="A89" s="20" t="s">
        <v>77</v>
      </c>
      <c r="B89" s="20" t="s">
        <v>250</v>
      </c>
      <c r="C89" s="20" t="s">
        <v>104</v>
      </c>
      <c r="D89" s="20" t="s">
        <v>103</v>
      </c>
      <c r="E89" s="20" t="str">
        <f t="shared" si="13"/>
        <v>MERAUKE-MAPPI</v>
      </c>
      <c r="F89" s="21" t="s">
        <v>12</v>
      </c>
      <c r="G89" s="111">
        <v>6</v>
      </c>
      <c r="H89" s="111">
        <v>1</v>
      </c>
      <c r="I89" s="111">
        <v>0</v>
      </c>
      <c r="J89" s="111">
        <f t="shared" si="14"/>
        <v>7</v>
      </c>
      <c r="K89" s="37"/>
      <c r="L89" s="6" t="s">
        <v>1</v>
      </c>
      <c r="M89" s="28" t="s">
        <v>36</v>
      </c>
      <c r="N89" s="6" t="s">
        <v>12</v>
      </c>
      <c r="O89" s="4">
        <f t="shared" si="15"/>
        <v>47</v>
      </c>
      <c r="P89" s="4">
        <f t="shared" si="16"/>
        <v>37</v>
      </c>
      <c r="Q89" s="4">
        <f t="shared" si="17"/>
        <v>42</v>
      </c>
      <c r="R89" s="4">
        <f t="shared" si="18"/>
        <v>126</v>
      </c>
    </row>
    <row r="90" spans="1:18" hidden="1" x14ac:dyDescent="0.25">
      <c r="A90" s="20" t="s">
        <v>77</v>
      </c>
      <c r="B90" s="20" t="s">
        <v>5</v>
      </c>
      <c r="C90" s="20" t="s">
        <v>5</v>
      </c>
      <c r="D90" s="20" t="s">
        <v>256</v>
      </c>
      <c r="E90" s="20" t="str">
        <f t="shared" si="13"/>
        <v>SORONG-MAYBRAT</v>
      </c>
      <c r="F90" s="21" t="s">
        <v>12</v>
      </c>
      <c r="G90" s="111">
        <v>3</v>
      </c>
      <c r="H90" s="111">
        <v>0</v>
      </c>
      <c r="I90" s="111">
        <v>1</v>
      </c>
      <c r="J90" s="111">
        <f t="shared" si="14"/>
        <v>4</v>
      </c>
      <c r="K90" s="37"/>
      <c r="L90" s="6" t="s">
        <v>1</v>
      </c>
      <c r="M90" s="28" t="s">
        <v>37</v>
      </c>
      <c r="N90" s="6" t="s">
        <v>12</v>
      </c>
      <c r="O90" s="4">
        <f t="shared" si="15"/>
        <v>33</v>
      </c>
      <c r="P90" s="4">
        <f t="shared" si="16"/>
        <v>23</v>
      </c>
      <c r="Q90" s="4">
        <f t="shared" si="17"/>
        <v>26</v>
      </c>
      <c r="R90" s="4">
        <f t="shared" si="18"/>
        <v>82</v>
      </c>
    </row>
    <row r="91" spans="1:18" hidden="1" x14ac:dyDescent="0.25">
      <c r="A91" s="20" t="s">
        <v>77</v>
      </c>
      <c r="B91" s="20" t="s">
        <v>250</v>
      </c>
      <c r="C91" s="20" t="s">
        <v>104</v>
      </c>
      <c r="D91" s="20" t="s">
        <v>104</v>
      </c>
      <c r="E91" s="20" t="str">
        <f t="shared" si="13"/>
        <v>MERAUKE-MERAUKE</v>
      </c>
      <c r="F91" s="21" t="s">
        <v>12</v>
      </c>
      <c r="G91" s="111">
        <v>118</v>
      </c>
      <c r="H91" s="111">
        <v>95</v>
      </c>
      <c r="I91" s="111">
        <v>115</v>
      </c>
      <c r="J91" s="111">
        <f t="shared" si="14"/>
        <v>328</v>
      </c>
      <c r="K91" s="37"/>
      <c r="L91" s="6" t="s">
        <v>1</v>
      </c>
      <c r="M91" s="28" t="s">
        <v>38</v>
      </c>
      <c r="N91" s="6" t="s">
        <v>12</v>
      </c>
      <c r="O91" s="4">
        <f t="shared" si="15"/>
        <v>131</v>
      </c>
      <c r="P91" s="4">
        <f t="shared" si="16"/>
        <v>105</v>
      </c>
      <c r="Q91" s="4">
        <f t="shared" si="17"/>
        <v>112</v>
      </c>
      <c r="R91" s="4">
        <f t="shared" si="18"/>
        <v>348</v>
      </c>
    </row>
    <row r="92" spans="1:18" hidden="1" x14ac:dyDescent="0.25">
      <c r="A92" s="20" t="s">
        <v>77</v>
      </c>
      <c r="B92" s="20" t="s">
        <v>250</v>
      </c>
      <c r="C92" s="20" t="s">
        <v>250</v>
      </c>
      <c r="D92" s="20" t="s">
        <v>105</v>
      </c>
      <c r="E92" s="20" t="str">
        <f t="shared" si="13"/>
        <v>TIMIKA-MIMIKA</v>
      </c>
      <c r="F92" s="21" t="s">
        <v>12</v>
      </c>
      <c r="G92" s="111">
        <v>173</v>
      </c>
      <c r="H92" s="111">
        <v>161</v>
      </c>
      <c r="I92" s="111">
        <v>174</v>
      </c>
      <c r="J92" s="111">
        <f t="shared" si="14"/>
        <v>508</v>
      </c>
      <c r="K92" s="37"/>
      <c r="L92" s="6" t="s">
        <v>1</v>
      </c>
      <c r="M92" s="28" t="s">
        <v>39</v>
      </c>
      <c r="N92" s="6" t="s">
        <v>12</v>
      </c>
      <c r="O92" s="4">
        <f t="shared" si="15"/>
        <v>309</v>
      </c>
      <c r="P92" s="4">
        <f t="shared" si="16"/>
        <v>336</v>
      </c>
      <c r="Q92" s="4">
        <f t="shared" si="17"/>
        <v>335</v>
      </c>
      <c r="R92" s="4">
        <f t="shared" si="18"/>
        <v>980</v>
      </c>
    </row>
    <row r="93" spans="1:18" hidden="1" x14ac:dyDescent="0.25">
      <c r="A93" s="20" t="s">
        <v>77</v>
      </c>
      <c r="B93" s="20" t="s">
        <v>4</v>
      </c>
      <c r="C93" s="20" t="s">
        <v>106</v>
      </c>
      <c r="D93" s="20" t="s">
        <v>106</v>
      </c>
      <c r="E93" s="20" t="str">
        <f t="shared" si="13"/>
        <v>NABIRE-NABIRE</v>
      </c>
      <c r="F93" s="21" t="s">
        <v>12</v>
      </c>
      <c r="G93" s="111">
        <v>60</v>
      </c>
      <c r="H93" s="111">
        <v>51</v>
      </c>
      <c r="I93" s="111">
        <v>42</v>
      </c>
      <c r="J93" s="111">
        <f t="shared" si="14"/>
        <v>153</v>
      </c>
      <c r="K93" s="37"/>
      <c r="L93" s="6" t="s">
        <v>1</v>
      </c>
      <c r="M93" s="28" t="s">
        <v>40</v>
      </c>
      <c r="N93" s="6" t="s">
        <v>12</v>
      </c>
      <c r="O93" s="4">
        <f t="shared" si="15"/>
        <v>119</v>
      </c>
      <c r="P93" s="4">
        <f t="shared" si="16"/>
        <v>138</v>
      </c>
      <c r="Q93" s="4">
        <f t="shared" si="17"/>
        <v>143</v>
      </c>
      <c r="R93" s="4">
        <f t="shared" si="18"/>
        <v>400</v>
      </c>
    </row>
    <row r="94" spans="1:18" hidden="1" x14ac:dyDescent="0.25">
      <c r="A94" s="20" t="s">
        <v>77</v>
      </c>
      <c r="B94" s="20" t="s">
        <v>250</v>
      </c>
      <c r="C94" s="20" t="s">
        <v>104</v>
      </c>
      <c r="D94" s="20" t="s">
        <v>107</v>
      </c>
      <c r="E94" s="20" t="str">
        <f t="shared" si="13"/>
        <v>MERAUKE-NDUGA</v>
      </c>
      <c r="F94" s="21" t="s">
        <v>12</v>
      </c>
      <c r="G94" s="111">
        <v>1</v>
      </c>
      <c r="H94" s="111">
        <v>1</v>
      </c>
      <c r="I94" s="111">
        <v>1</v>
      </c>
      <c r="J94" s="111">
        <f t="shared" si="14"/>
        <v>3</v>
      </c>
      <c r="K94" s="37"/>
      <c r="L94" s="6" t="s">
        <v>1</v>
      </c>
      <c r="M94" s="28" t="s">
        <v>41</v>
      </c>
      <c r="N94" s="6" t="s">
        <v>12</v>
      </c>
      <c r="O94" s="4">
        <f t="shared" si="15"/>
        <v>179</v>
      </c>
      <c r="P94" s="4">
        <f t="shared" si="16"/>
        <v>228</v>
      </c>
      <c r="Q94" s="4">
        <f t="shared" si="17"/>
        <v>203</v>
      </c>
      <c r="R94" s="4">
        <f t="shared" si="18"/>
        <v>610</v>
      </c>
    </row>
    <row r="95" spans="1:18" hidden="1" x14ac:dyDescent="0.25">
      <c r="A95" s="20" t="s">
        <v>77</v>
      </c>
      <c r="B95" s="20" t="s">
        <v>4</v>
      </c>
      <c r="C95" s="20" t="s">
        <v>251</v>
      </c>
      <c r="D95" s="20" t="s">
        <v>108</v>
      </c>
      <c r="E95" s="20" t="str">
        <f t="shared" si="13"/>
        <v>SENTANI-PANIAI</v>
      </c>
      <c r="F95" s="21" t="s">
        <v>12</v>
      </c>
      <c r="G95" s="111">
        <v>3</v>
      </c>
      <c r="H95" s="111">
        <v>1</v>
      </c>
      <c r="I95" s="111">
        <v>0</v>
      </c>
      <c r="J95" s="111">
        <f t="shared" si="14"/>
        <v>4</v>
      </c>
      <c r="K95" s="37"/>
      <c r="L95" s="6" t="s">
        <v>1</v>
      </c>
      <c r="M95" s="28" t="s">
        <v>42</v>
      </c>
      <c r="N95" s="6" t="s">
        <v>12</v>
      </c>
      <c r="O95" s="4">
        <f t="shared" si="15"/>
        <v>94</v>
      </c>
      <c r="P95" s="4">
        <f t="shared" si="16"/>
        <v>85</v>
      </c>
      <c r="Q95" s="4">
        <f t="shared" si="17"/>
        <v>97</v>
      </c>
      <c r="R95" s="4">
        <f t="shared" si="18"/>
        <v>276</v>
      </c>
    </row>
    <row r="96" spans="1:18" hidden="1" x14ac:dyDescent="0.25">
      <c r="A96" s="30" t="s">
        <v>77</v>
      </c>
      <c r="B96" s="30" t="s">
        <v>5</v>
      </c>
      <c r="C96" s="30" t="s">
        <v>101</v>
      </c>
      <c r="D96" s="30" t="s">
        <v>259</v>
      </c>
      <c r="E96" s="30" t="str">
        <f t="shared" si="13"/>
        <v>MANOKWARI-PEGUNUNGAN ARFAK</v>
      </c>
      <c r="F96" s="31" t="s">
        <v>12</v>
      </c>
      <c r="G96" s="111">
        <v>1</v>
      </c>
      <c r="H96" s="111">
        <v>0</v>
      </c>
      <c r="I96" s="111">
        <v>0</v>
      </c>
      <c r="J96" s="111">
        <f t="shared" si="14"/>
        <v>1</v>
      </c>
      <c r="K96" s="37"/>
      <c r="L96" s="6" t="s">
        <v>1</v>
      </c>
      <c r="M96" s="28" t="s">
        <v>43</v>
      </c>
      <c r="N96" s="6" t="s">
        <v>12</v>
      </c>
      <c r="O96" s="4">
        <f t="shared" si="15"/>
        <v>58</v>
      </c>
      <c r="P96" s="4">
        <f t="shared" si="16"/>
        <v>89</v>
      </c>
      <c r="Q96" s="4">
        <f t="shared" si="17"/>
        <v>85</v>
      </c>
      <c r="R96" s="4">
        <f t="shared" si="18"/>
        <v>232</v>
      </c>
    </row>
    <row r="97" spans="1:18" hidden="1" x14ac:dyDescent="0.25">
      <c r="A97" s="20" t="s">
        <v>77</v>
      </c>
      <c r="B97" s="20" t="s">
        <v>250</v>
      </c>
      <c r="C97" s="20" t="s">
        <v>104</v>
      </c>
      <c r="D97" s="20" t="s">
        <v>109</v>
      </c>
      <c r="E97" s="20" t="str">
        <f t="shared" si="13"/>
        <v>MERAUKE-PEGUNUNGAN BINTANG</v>
      </c>
      <c r="F97" s="21" t="s">
        <v>12</v>
      </c>
      <c r="G97" s="111">
        <v>2</v>
      </c>
      <c r="H97" s="111">
        <v>0</v>
      </c>
      <c r="I97" s="111">
        <v>1</v>
      </c>
      <c r="J97" s="111">
        <f t="shared" si="14"/>
        <v>3</v>
      </c>
      <c r="K97" s="37"/>
      <c r="L97" s="6" t="s">
        <v>1</v>
      </c>
      <c r="M97" s="28" t="s">
        <v>44</v>
      </c>
      <c r="N97" s="6" t="s">
        <v>12</v>
      </c>
      <c r="O97" s="4">
        <f t="shared" si="15"/>
        <v>187</v>
      </c>
      <c r="P97" s="4">
        <f t="shared" si="16"/>
        <v>186</v>
      </c>
      <c r="Q97" s="4">
        <f t="shared" si="17"/>
        <v>192</v>
      </c>
      <c r="R97" s="4">
        <f t="shared" si="18"/>
        <v>565</v>
      </c>
    </row>
    <row r="98" spans="1:18" hidden="1" x14ac:dyDescent="0.25">
      <c r="A98" s="20" t="s">
        <v>77</v>
      </c>
      <c r="B98" s="20" t="s">
        <v>250</v>
      </c>
      <c r="C98" s="20" t="s">
        <v>104</v>
      </c>
      <c r="D98" s="20" t="s">
        <v>110</v>
      </c>
      <c r="E98" s="20" t="str">
        <f t="shared" si="13"/>
        <v>MERAUKE-PUNCAK</v>
      </c>
      <c r="F98" s="21" t="s">
        <v>12</v>
      </c>
      <c r="G98" s="111">
        <v>1</v>
      </c>
      <c r="H98" s="111">
        <v>0</v>
      </c>
      <c r="I98" s="111">
        <v>0</v>
      </c>
      <c r="J98" s="111">
        <f t="shared" ref="J98:J129" si="19">SUM(G98:I98)</f>
        <v>1</v>
      </c>
      <c r="K98" s="37"/>
      <c r="L98" s="6" t="s">
        <v>1</v>
      </c>
      <c r="M98" s="28" t="s">
        <v>45</v>
      </c>
      <c r="N98" s="6" t="s">
        <v>12</v>
      </c>
      <c r="O98" s="4">
        <f t="shared" si="15"/>
        <v>252</v>
      </c>
      <c r="P98" s="4">
        <f t="shared" si="16"/>
        <v>248</v>
      </c>
      <c r="Q98" s="4">
        <f t="shared" si="17"/>
        <v>250</v>
      </c>
      <c r="R98" s="4">
        <f t="shared" si="18"/>
        <v>750</v>
      </c>
    </row>
    <row r="99" spans="1:18" hidden="1" x14ac:dyDescent="0.25">
      <c r="A99" s="20" t="s">
        <v>77</v>
      </c>
      <c r="B99" s="20" t="s">
        <v>4</v>
      </c>
      <c r="C99" s="20" t="s">
        <v>251</v>
      </c>
      <c r="D99" s="20" t="s">
        <v>111</v>
      </c>
      <c r="E99" s="20" t="str">
        <f t="shared" si="13"/>
        <v>SENTANI-PUNCAK JAYA</v>
      </c>
      <c r="F99" s="21" t="s">
        <v>12</v>
      </c>
      <c r="G99" s="111">
        <v>4</v>
      </c>
      <c r="H99" s="111">
        <v>2</v>
      </c>
      <c r="I99" s="111">
        <v>1</v>
      </c>
      <c r="J99" s="111">
        <f t="shared" si="19"/>
        <v>7</v>
      </c>
      <c r="K99" s="37"/>
      <c r="L99" s="6" t="s">
        <v>1</v>
      </c>
      <c r="M99" s="28" t="s">
        <v>46</v>
      </c>
      <c r="N99" s="6" t="s">
        <v>12</v>
      </c>
      <c r="O99" s="4">
        <f t="shared" si="15"/>
        <v>361</v>
      </c>
      <c r="P99" s="4">
        <f t="shared" si="16"/>
        <v>410</v>
      </c>
      <c r="Q99" s="4">
        <f t="shared" si="17"/>
        <v>381</v>
      </c>
      <c r="R99" s="4">
        <f t="shared" si="18"/>
        <v>1152</v>
      </c>
    </row>
    <row r="100" spans="1:18" hidden="1" x14ac:dyDescent="0.25">
      <c r="A100" s="20" t="s">
        <v>77</v>
      </c>
      <c r="B100" s="20" t="s">
        <v>5</v>
      </c>
      <c r="C100" s="20" t="s">
        <v>5</v>
      </c>
      <c r="D100" s="20" t="s">
        <v>218</v>
      </c>
      <c r="E100" s="20" t="str">
        <f t="shared" si="13"/>
        <v>SORONG-RAJA AMPAT</v>
      </c>
      <c r="F100" s="21" t="s">
        <v>12</v>
      </c>
      <c r="G100" s="111">
        <v>13</v>
      </c>
      <c r="H100" s="111">
        <v>12</v>
      </c>
      <c r="I100" s="111">
        <v>13</v>
      </c>
      <c r="J100" s="111">
        <f t="shared" si="19"/>
        <v>38</v>
      </c>
      <c r="K100" s="37"/>
      <c r="L100" s="6" t="s">
        <v>1</v>
      </c>
      <c r="M100" s="28" t="s">
        <v>47</v>
      </c>
      <c r="N100" s="6" t="s">
        <v>12</v>
      </c>
      <c r="O100" s="4">
        <f t="shared" si="15"/>
        <v>77</v>
      </c>
      <c r="P100" s="4">
        <f t="shared" si="16"/>
        <v>75</v>
      </c>
      <c r="Q100" s="4">
        <f t="shared" si="17"/>
        <v>71</v>
      </c>
      <c r="R100" s="4">
        <f t="shared" si="18"/>
        <v>223</v>
      </c>
    </row>
    <row r="101" spans="1:18" hidden="1" x14ac:dyDescent="0.25">
      <c r="A101" s="20" t="s">
        <v>77</v>
      </c>
      <c r="B101" s="20" t="s">
        <v>4</v>
      </c>
      <c r="C101" s="20" t="s">
        <v>251</v>
      </c>
      <c r="D101" s="20" t="s">
        <v>112</v>
      </c>
      <c r="E101" s="20" t="str">
        <f t="shared" si="13"/>
        <v>SENTANI-SARMI</v>
      </c>
      <c r="F101" s="21" t="s">
        <v>12</v>
      </c>
      <c r="G101" s="111">
        <v>19</v>
      </c>
      <c r="H101" s="111">
        <v>14</v>
      </c>
      <c r="I101" s="111">
        <v>19</v>
      </c>
      <c r="J101" s="111">
        <f t="shared" si="19"/>
        <v>52</v>
      </c>
      <c r="K101" s="37"/>
      <c r="L101" s="6" t="s">
        <v>1</v>
      </c>
      <c r="M101" s="28" t="s">
        <v>48</v>
      </c>
      <c r="N101" s="6" t="s">
        <v>12</v>
      </c>
      <c r="O101" s="4">
        <f t="shared" si="15"/>
        <v>78</v>
      </c>
      <c r="P101" s="4">
        <f t="shared" si="16"/>
        <v>103</v>
      </c>
      <c r="Q101" s="4">
        <f t="shared" si="17"/>
        <v>105</v>
      </c>
      <c r="R101" s="4">
        <f t="shared" si="18"/>
        <v>286</v>
      </c>
    </row>
    <row r="102" spans="1:18" hidden="1" x14ac:dyDescent="0.25">
      <c r="A102" s="20" t="s">
        <v>77</v>
      </c>
      <c r="B102" s="20" t="s">
        <v>252</v>
      </c>
      <c r="C102" s="20" t="s">
        <v>254</v>
      </c>
      <c r="D102" s="20" t="s">
        <v>113</v>
      </c>
      <c r="E102" s="20" t="str">
        <f t="shared" si="13"/>
        <v>MASOHI-SERAM BAGIAN BARAT</v>
      </c>
      <c r="F102" s="21" t="s">
        <v>12</v>
      </c>
      <c r="G102" s="111">
        <v>43</v>
      </c>
      <c r="H102" s="111">
        <v>24</v>
      </c>
      <c r="I102" s="111">
        <v>43</v>
      </c>
      <c r="J102" s="111">
        <f t="shared" si="19"/>
        <v>110</v>
      </c>
      <c r="K102" s="37"/>
      <c r="L102" s="6" t="s">
        <v>1</v>
      </c>
      <c r="M102" s="28" t="s">
        <v>49</v>
      </c>
      <c r="N102" s="6" t="s">
        <v>12</v>
      </c>
      <c r="O102" s="4">
        <f t="shared" si="15"/>
        <v>136</v>
      </c>
      <c r="P102" s="4">
        <f t="shared" si="16"/>
        <v>127</v>
      </c>
      <c r="Q102" s="4">
        <f t="shared" si="17"/>
        <v>120</v>
      </c>
      <c r="R102" s="4">
        <f t="shared" si="18"/>
        <v>383</v>
      </c>
    </row>
    <row r="103" spans="1:18" hidden="1" x14ac:dyDescent="0.25">
      <c r="A103" s="20" t="s">
        <v>77</v>
      </c>
      <c r="B103" s="20" t="s">
        <v>252</v>
      </c>
      <c r="C103" s="20" t="s">
        <v>254</v>
      </c>
      <c r="D103" s="20" t="s">
        <v>114</v>
      </c>
      <c r="E103" s="20" t="str">
        <f t="shared" si="13"/>
        <v>MASOHI-SERAM BAGIAN TIMUR</v>
      </c>
      <c r="F103" s="21" t="s">
        <v>12</v>
      </c>
      <c r="G103" s="111">
        <v>18</v>
      </c>
      <c r="H103" s="111">
        <v>12</v>
      </c>
      <c r="I103" s="111">
        <v>13</v>
      </c>
      <c r="J103" s="111">
        <f t="shared" si="19"/>
        <v>43</v>
      </c>
      <c r="K103" s="37"/>
      <c r="L103" s="6" t="s">
        <v>1</v>
      </c>
      <c r="M103" s="28" t="s">
        <v>50</v>
      </c>
      <c r="N103" s="6" t="s">
        <v>12</v>
      </c>
      <c r="O103" s="4">
        <f t="shared" si="15"/>
        <v>184</v>
      </c>
      <c r="P103" s="4">
        <f t="shared" si="16"/>
        <v>158</v>
      </c>
      <c r="Q103" s="4">
        <f t="shared" si="17"/>
        <v>180</v>
      </c>
      <c r="R103" s="4">
        <f t="shared" si="18"/>
        <v>522</v>
      </c>
    </row>
    <row r="104" spans="1:18" hidden="1" x14ac:dyDescent="0.25">
      <c r="A104" s="20" t="s">
        <v>77</v>
      </c>
      <c r="B104" s="20" t="s">
        <v>5</v>
      </c>
      <c r="C104" s="20" t="s">
        <v>5</v>
      </c>
      <c r="D104" s="20" t="s">
        <v>5</v>
      </c>
      <c r="E104" s="20" t="str">
        <f t="shared" si="13"/>
        <v>SORONG-SORONG</v>
      </c>
      <c r="F104" s="21" t="s">
        <v>12</v>
      </c>
      <c r="G104" s="111">
        <v>42</v>
      </c>
      <c r="H104" s="111">
        <v>37</v>
      </c>
      <c r="I104" s="111">
        <v>41</v>
      </c>
      <c r="J104" s="111">
        <f t="shared" si="19"/>
        <v>120</v>
      </c>
      <c r="K104" s="37"/>
      <c r="L104" s="6" t="s">
        <v>1</v>
      </c>
      <c r="M104" s="28" t="s">
        <v>51</v>
      </c>
      <c r="N104" s="6" t="s">
        <v>12</v>
      </c>
      <c r="O104" s="4">
        <f t="shared" si="15"/>
        <v>126</v>
      </c>
      <c r="P104" s="4">
        <f t="shared" si="16"/>
        <v>102</v>
      </c>
      <c r="Q104" s="4">
        <f t="shared" si="17"/>
        <v>113</v>
      </c>
      <c r="R104" s="4">
        <f t="shared" si="18"/>
        <v>341</v>
      </c>
    </row>
    <row r="105" spans="1:18" hidden="1" x14ac:dyDescent="0.25">
      <c r="A105" s="20" t="s">
        <v>77</v>
      </c>
      <c r="B105" s="20" t="s">
        <v>5</v>
      </c>
      <c r="C105" s="20" t="s">
        <v>5</v>
      </c>
      <c r="D105" s="20" t="s">
        <v>115</v>
      </c>
      <c r="E105" s="20" t="str">
        <f t="shared" si="13"/>
        <v>SORONG-SORONG SELATAN</v>
      </c>
      <c r="F105" s="21" t="s">
        <v>12</v>
      </c>
      <c r="G105" s="111">
        <v>11</v>
      </c>
      <c r="H105" s="111">
        <v>4</v>
      </c>
      <c r="I105" s="111">
        <v>11</v>
      </c>
      <c r="J105" s="111">
        <f t="shared" si="19"/>
        <v>26</v>
      </c>
      <c r="K105" s="37"/>
      <c r="L105" s="6" t="s">
        <v>1</v>
      </c>
      <c r="M105" s="28" t="s">
        <v>52</v>
      </c>
      <c r="N105" s="6" t="s">
        <v>12</v>
      </c>
      <c r="O105" s="4">
        <f t="shared" si="15"/>
        <v>69</v>
      </c>
      <c r="P105" s="4">
        <f t="shared" si="16"/>
        <v>70</v>
      </c>
      <c r="Q105" s="4">
        <f t="shared" si="17"/>
        <v>75</v>
      </c>
      <c r="R105" s="4">
        <f t="shared" si="18"/>
        <v>214</v>
      </c>
    </row>
    <row r="106" spans="1:18" hidden="1" x14ac:dyDescent="0.25">
      <c r="A106" s="20" t="s">
        <v>77</v>
      </c>
      <c r="B106" s="20" t="s">
        <v>4</v>
      </c>
      <c r="C106" s="20" t="s">
        <v>251</v>
      </c>
      <c r="D106" s="20" t="s">
        <v>116</v>
      </c>
      <c r="E106" s="20" t="str">
        <f t="shared" si="13"/>
        <v>SENTANI-SUPIORI</v>
      </c>
      <c r="F106" s="21" t="s">
        <v>12</v>
      </c>
      <c r="G106" s="111">
        <v>9</v>
      </c>
      <c r="H106" s="111">
        <v>3</v>
      </c>
      <c r="I106" s="111">
        <v>9</v>
      </c>
      <c r="J106" s="111">
        <f t="shared" si="19"/>
        <v>21</v>
      </c>
      <c r="K106" s="37"/>
      <c r="L106" s="6" t="s">
        <v>1</v>
      </c>
      <c r="M106" s="28" t="s">
        <v>53</v>
      </c>
      <c r="N106" s="6" t="s">
        <v>12</v>
      </c>
      <c r="O106" s="4">
        <f t="shared" ref="O106:O137" si="20">SUMIF($D:$D,$M106,G:G)</f>
        <v>291</v>
      </c>
      <c r="P106" s="4">
        <f t="shared" ref="P106:P137" si="21">SUMIF($D:$D,$M106,H:H)</f>
        <v>286</v>
      </c>
      <c r="Q106" s="4">
        <f t="shared" ref="Q106:Q137" si="22">SUMIF($D:$D,$M106,I:I)</f>
        <v>303</v>
      </c>
      <c r="R106" s="4">
        <f t="shared" si="18"/>
        <v>880</v>
      </c>
    </row>
    <row r="107" spans="1:18" hidden="1" x14ac:dyDescent="0.25">
      <c r="A107" s="30" t="s">
        <v>77</v>
      </c>
      <c r="B107" s="30" t="s">
        <v>5</v>
      </c>
      <c r="C107" s="30" t="s">
        <v>101</v>
      </c>
      <c r="D107" s="30" t="s">
        <v>260</v>
      </c>
      <c r="E107" s="30" t="str">
        <f t="shared" si="13"/>
        <v>MANOKWARI-TAMBRAUW</v>
      </c>
      <c r="F107" s="31" t="s">
        <v>12</v>
      </c>
      <c r="G107" s="111">
        <v>1</v>
      </c>
      <c r="H107" s="111">
        <v>0</v>
      </c>
      <c r="I107" s="111">
        <v>0</v>
      </c>
      <c r="J107" s="111">
        <f t="shared" si="19"/>
        <v>1</v>
      </c>
      <c r="K107" s="37"/>
      <c r="L107" s="6" t="s">
        <v>1</v>
      </c>
      <c r="M107" s="28" t="s">
        <v>54</v>
      </c>
      <c r="N107" s="6" t="s">
        <v>12</v>
      </c>
      <c r="O107" s="4">
        <f t="shared" si="20"/>
        <v>162</v>
      </c>
      <c r="P107" s="4">
        <f t="shared" si="21"/>
        <v>148</v>
      </c>
      <c r="Q107" s="4">
        <f t="shared" si="22"/>
        <v>164</v>
      </c>
      <c r="R107" s="4">
        <f t="shared" si="18"/>
        <v>474</v>
      </c>
    </row>
    <row r="108" spans="1:18" hidden="1" x14ac:dyDescent="0.25">
      <c r="A108" s="20" t="s">
        <v>77</v>
      </c>
      <c r="B108" s="20" t="s">
        <v>5</v>
      </c>
      <c r="C108" s="20" t="s">
        <v>101</v>
      </c>
      <c r="D108" s="20" t="s">
        <v>117</v>
      </c>
      <c r="E108" s="20" t="str">
        <f t="shared" si="13"/>
        <v>MANOKWARI-TELUK BINTUNI</v>
      </c>
      <c r="F108" s="21" t="s">
        <v>12</v>
      </c>
      <c r="G108" s="111">
        <v>24</v>
      </c>
      <c r="H108" s="111">
        <v>19</v>
      </c>
      <c r="I108" s="111">
        <v>24</v>
      </c>
      <c r="J108" s="111">
        <f t="shared" si="19"/>
        <v>67</v>
      </c>
      <c r="K108" s="37"/>
      <c r="L108" s="6" t="s">
        <v>1</v>
      </c>
      <c r="M108" s="28" t="s">
        <v>55</v>
      </c>
      <c r="N108" s="6" t="s">
        <v>12</v>
      </c>
      <c r="O108" s="4">
        <f t="shared" si="20"/>
        <v>31</v>
      </c>
      <c r="P108" s="4">
        <f t="shared" si="21"/>
        <v>26</v>
      </c>
      <c r="Q108" s="4">
        <f t="shared" si="22"/>
        <v>29</v>
      </c>
      <c r="R108" s="4">
        <f t="shared" si="18"/>
        <v>86</v>
      </c>
    </row>
    <row r="109" spans="1:18" hidden="1" x14ac:dyDescent="0.25">
      <c r="A109" s="20" t="s">
        <v>77</v>
      </c>
      <c r="B109" s="20" t="s">
        <v>5</v>
      </c>
      <c r="C109" s="20" t="s">
        <v>101</v>
      </c>
      <c r="D109" s="20" t="s">
        <v>118</v>
      </c>
      <c r="E109" s="20" t="str">
        <f t="shared" si="13"/>
        <v>MANOKWARI-TELUK WONDAMA</v>
      </c>
      <c r="F109" s="21" t="s">
        <v>12</v>
      </c>
      <c r="G109" s="111">
        <v>8</v>
      </c>
      <c r="H109" s="111">
        <v>2</v>
      </c>
      <c r="I109" s="111">
        <v>8</v>
      </c>
      <c r="J109" s="111">
        <f t="shared" si="19"/>
        <v>18</v>
      </c>
      <c r="K109" s="37"/>
      <c r="L109" s="6" t="s">
        <v>1</v>
      </c>
      <c r="M109" s="28" t="s">
        <v>56</v>
      </c>
      <c r="N109" s="6" t="s">
        <v>12</v>
      </c>
      <c r="O109" s="4">
        <f t="shared" si="20"/>
        <v>63</v>
      </c>
      <c r="P109" s="4">
        <f t="shared" si="21"/>
        <v>41</v>
      </c>
      <c r="Q109" s="4">
        <f t="shared" si="22"/>
        <v>52</v>
      </c>
      <c r="R109" s="4">
        <f t="shared" si="18"/>
        <v>156</v>
      </c>
    </row>
    <row r="110" spans="1:18" hidden="1" x14ac:dyDescent="0.25">
      <c r="A110" s="20" t="s">
        <v>77</v>
      </c>
      <c r="B110" s="20" t="s">
        <v>4</v>
      </c>
      <c r="C110" s="20" t="s">
        <v>251</v>
      </c>
      <c r="D110" s="20" t="s">
        <v>119</v>
      </c>
      <c r="E110" s="20" t="str">
        <f t="shared" si="13"/>
        <v>SENTANI-TOLIKARA</v>
      </c>
      <c r="F110" s="21" t="s">
        <v>12</v>
      </c>
      <c r="G110" s="111">
        <v>3</v>
      </c>
      <c r="H110" s="111">
        <v>1</v>
      </c>
      <c r="I110" s="111">
        <v>0</v>
      </c>
      <c r="J110" s="111">
        <f t="shared" si="19"/>
        <v>4</v>
      </c>
      <c r="K110" s="37"/>
      <c r="L110" s="6" t="s">
        <v>1</v>
      </c>
      <c r="M110" s="28" t="s">
        <v>57</v>
      </c>
      <c r="N110" s="6" t="s">
        <v>12</v>
      </c>
      <c r="O110" s="4">
        <f t="shared" si="20"/>
        <v>9</v>
      </c>
      <c r="P110" s="4">
        <f t="shared" si="21"/>
        <v>2</v>
      </c>
      <c r="Q110" s="4">
        <f t="shared" si="22"/>
        <v>8</v>
      </c>
      <c r="R110" s="4">
        <f t="shared" si="18"/>
        <v>19</v>
      </c>
    </row>
    <row r="111" spans="1:18" hidden="1" x14ac:dyDescent="0.25">
      <c r="A111" s="20" t="s">
        <v>77</v>
      </c>
      <c r="B111" s="20" t="s">
        <v>4</v>
      </c>
      <c r="C111" s="20" t="s">
        <v>251</v>
      </c>
      <c r="D111" s="20" t="s">
        <v>120</v>
      </c>
      <c r="E111" s="20" t="str">
        <f t="shared" si="13"/>
        <v>SENTANI-WAROPEN</v>
      </c>
      <c r="F111" s="21" t="s">
        <v>12</v>
      </c>
      <c r="G111" s="111">
        <v>5</v>
      </c>
      <c r="H111" s="111">
        <v>1</v>
      </c>
      <c r="I111" s="111">
        <v>5</v>
      </c>
      <c r="J111" s="111">
        <f t="shared" si="19"/>
        <v>11</v>
      </c>
      <c r="K111" s="37"/>
      <c r="L111" s="6" t="s">
        <v>1</v>
      </c>
      <c r="M111" s="28" t="s">
        <v>58</v>
      </c>
      <c r="N111" s="6" t="s">
        <v>12</v>
      </c>
      <c r="O111" s="4">
        <f t="shared" si="20"/>
        <v>35</v>
      </c>
      <c r="P111" s="4">
        <f t="shared" si="21"/>
        <v>33</v>
      </c>
      <c r="Q111" s="4">
        <f t="shared" si="22"/>
        <v>32</v>
      </c>
      <c r="R111" s="4">
        <f t="shared" si="18"/>
        <v>100</v>
      </c>
    </row>
    <row r="112" spans="1:18" hidden="1" x14ac:dyDescent="0.25">
      <c r="A112" s="20" t="s">
        <v>77</v>
      </c>
      <c r="B112" s="20" t="s">
        <v>250</v>
      </c>
      <c r="C112" s="20" t="s">
        <v>104</v>
      </c>
      <c r="D112" s="20" t="s">
        <v>121</v>
      </c>
      <c r="E112" s="20" t="str">
        <f t="shared" si="13"/>
        <v>MERAUKE-YAHUKIMO</v>
      </c>
      <c r="F112" s="21" t="s">
        <v>12</v>
      </c>
      <c r="G112" s="111">
        <v>3</v>
      </c>
      <c r="H112" s="111">
        <v>1</v>
      </c>
      <c r="I112" s="111">
        <v>2</v>
      </c>
      <c r="J112" s="111">
        <f t="shared" si="19"/>
        <v>6</v>
      </c>
      <c r="K112" s="37"/>
      <c r="L112" s="6" t="s">
        <v>1</v>
      </c>
      <c r="M112" s="28" t="s">
        <v>59</v>
      </c>
      <c r="N112" s="6" t="s">
        <v>12</v>
      </c>
      <c r="O112" s="4">
        <f t="shared" si="20"/>
        <v>31</v>
      </c>
      <c r="P112" s="4">
        <f t="shared" si="21"/>
        <v>24</v>
      </c>
      <c r="Q112" s="4">
        <f t="shared" si="22"/>
        <v>27</v>
      </c>
      <c r="R112" s="4">
        <f t="shared" si="18"/>
        <v>82</v>
      </c>
    </row>
    <row r="113" spans="1:18" hidden="1" x14ac:dyDescent="0.25">
      <c r="A113" s="20" t="s">
        <v>77</v>
      </c>
      <c r="B113" s="20" t="s">
        <v>4</v>
      </c>
      <c r="C113" s="20" t="s">
        <v>251</v>
      </c>
      <c r="D113" s="20" t="s">
        <v>122</v>
      </c>
      <c r="E113" s="20" t="str">
        <f t="shared" si="13"/>
        <v>SENTANI-YALIMO</v>
      </c>
      <c r="F113" s="21" t="s">
        <v>12</v>
      </c>
      <c r="G113" s="111">
        <v>1</v>
      </c>
      <c r="H113" s="111">
        <v>1</v>
      </c>
      <c r="I113" s="111">
        <v>0</v>
      </c>
      <c r="J113" s="111">
        <f t="shared" si="19"/>
        <v>2</v>
      </c>
      <c r="K113" s="37"/>
      <c r="L113" s="6" t="s">
        <v>1</v>
      </c>
      <c r="M113" s="28" t="s">
        <v>60</v>
      </c>
      <c r="N113" s="6" t="s">
        <v>12</v>
      </c>
      <c r="O113" s="4">
        <f t="shared" si="20"/>
        <v>55</v>
      </c>
      <c r="P113" s="4">
        <f t="shared" si="21"/>
        <v>46</v>
      </c>
      <c r="Q113" s="4">
        <f t="shared" si="22"/>
        <v>46</v>
      </c>
      <c r="R113" s="4">
        <f t="shared" si="18"/>
        <v>147</v>
      </c>
    </row>
    <row r="114" spans="1:18" hidden="1" x14ac:dyDescent="0.25">
      <c r="A114" s="20" t="s">
        <v>2</v>
      </c>
      <c r="B114" s="20" t="s">
        <v>226</v>
      </c>
      <c r="C114" s="20" t="s">
        <v>123</v>
      </c>
      <c r="D114" s="20" t="s">
        <v>123</v>
      </c>
      <c r="E114" s="20" t="str">
        <f t="shared" si="13"/>
        <v>BANGGAI-BANGGAI</v>
      </c>
      <c r="F114" s="21" t="s">
        <v>12</v>
      </c>
      <c r="G114" s="111">
        <v>110</v>
      </c>
      <c r="H114" s="111">
        <v>80</v>
      </c>
      <c r="I114" s="111">
        <v>109</v>
      </c>
      <c r="J114" s="111">
        <f t="shared" si="19"/>
        <v>299</v>
      </c>
      <c r="K114" s="37"/>
      <c r="L114" s="6" t="s">
        <v>1</v>
      </c>
      <c r="M114" s="28" t="s">
        <v>61</v>
      </c>
      <c r="N114" s="6" t="s">
        <v>12</v>
      </c>
      <c r="O114" s="4">
        <f t="shared" si="20"/>
        <v>25</v>
      </c>
      <c r="P114" s="4">
        <f t="shared" si="21"/>
        <v>20</v>
      </c>
      <c r="Q114" s="4">
        <f t="shared" si="22"/>
        <v>24</v>
      </c>
      <c r="R114" s="4">
        <f t="shared" si="18"/>
        <v>69</v>
      </c>
    </row>
    <row r="115" spans="1:18" hidden="1" x14ac:dyDescent="0.25">
      <c r="A115" s="20" t="s">
        <v>2</v>
      </c>
      <c r="B115" s="20" t="s">
        <v>226</v>
      </c>
      <c r="C115" s="20" t="s">
        <v>123</v>
      </c>
      <c r="D115" s="20" t="s">
        <v>124</v>
      </c>
      <c r="E115" s="20" t="str">
        <f t="shared" si="13"/>
        <v>BANGGAI-BANGGAI KEPULAUAN</v>
      </c>
      <c r="F115" s="21" t="s">
        <v>12</v>
      </c>
      <c r="G115" s="111">
        <v>20</v>
      </c>
      <c r="H115" s="111">
        <v>13</v>
      </c>
      <c r="I115" s="111">
        <v>19</v>
      </c>
      <c r="J115" s="111">
        <f t="shared" si="19"/>
        <v>52</v>
      </c>
      <c r="K115" s="37"/>
      <c r="L115" s="6" t="s">
        <v>1</v>
      </c>
      <c r="M115" s="28" t="s">
        <v>62</v>
      </c>
      <c r="N115" s="6" t="s">
        <v>12</v>
      </c>
      <c r="O115" s="4">
        <f t="shared" si="20"/>
        <v>64</v>
      </c>
      <c r="P115" s="4">
        <f t="shared" si="21"/>
        <v>71</v>
      </c>
      <c r="Q115" s="4">
        <f t="shared" si="22"/>
        <v>68</v>
      </c>
      <c r="R115" s="4">
        <f t="shared" si="18"/>
        <v>203</v>
      </c>
    </row>
    <row r="116" spans="1:18" hidden="1" x14ac:dyDescent="0.25">
      <c r="A116" s="20" t="s">
        <v>2</v>
      </c>
      <c r="B116" s="20" t="s">
        <v>226</v>
      </c>
      <c r="C116" s="20" t="s">
        <v>123</v>
      </c>
      <c r="D116" s="20" t="s">
        <v>125</v>
      </c>
      <c r="E116" s="20" t="str">
        <f t="shared" si="13"/>
        <v>BANGGAI-BANGGAI LAUT</v>
      </c>
      <c r="F116" s="21" t="s">
        <v>12</v>
      </c>
      <c r="G116" s="111">
        <v>14</v>
      </c>
      <c r="H116" s="111">
        <v>8</v>
      </c>
      <c r="I116" s="111">
        <v>12</v>
      </c>
      <c r="J116" s="111">
        <f t="shared" si="19"/>
        <v>34</v>
      </c>
      <c r="K116" s="37"/>
      <c r="L116" s="6" t="s">
        <v>1</v>
      </c>
      <c r="M116" s="28" t="s">
        <v>63</v>
      </c>
      <c r="N116" s="6" t="s">
        <v>12</v>
      </c>
      <c r="O116" s="4">
        <f t="shared" si="20"/>
        <v>122</v>
      </c>
      <c r="P116" s="4">
        <f t="shared" si="21"/>
        <v>116</v>
      </c>
      <c r="Q116" s="4">
        <f t="shared" si="22"/>
        <v>119</v>
      </c>
      <c r="R116" s="4">
        <f t="shared" si="18"/>
        <v>357</v>
      </c>
    </row>
    <row r="117" spans="1:18" hidden="1" x14ac:dyDescent="0.25">
      <c r="A117" s="20" t="s">
        <v>2</v>
      </c>
      <c r="B117" s="20" t="s">
        <v>232</v>
      </c>
      <c r="C117" s="20" t="s">
        <v>221</v>
      </c>
      <c r="D117" s="20" t="s">
        <v>126</v>
      </c>
      <c r="E117" s="20" t="str">
        <f t="shared" si="13"/>
        <v>BONE BULUKUMBA-BANTAENG</v>
      </c>
      <c r="F117" s="21" t="s">
        <v>12</v>
      </c>
      <c r="G117" s="111">
        <v>30</v>
      </c>
      <c r="H117" s="111">
        <v>21</v>
      </c>
      <c r="I117" s="111">
        <v>30</v>
      </c>
      <c r="J117" s="111">
        <f t="shared" si="19"/>
        <v>81</v>
      </c>
      <c r="K117" s="37"/>
      <c r="L117" s="6" t="s">
        <v>1</v>
      </c>
      <c r="M117" s="28" t="s">
        <v>64</v>
      </c>
      <c r="N117" s="6" t="s">
        <v>12</v>
      </c>
      <c r="O117" s="4">
        <f t="shared" si="20"/>
        <v>61</v>
      </c>
      <c r="P117" s="4">
        <f t="shared" si="21"/>
        <v>63</v>
      </c>
      <c r="Q117" s="4">
        <f t="shared" si="22"/>
        <v>62</v>
      </c>
      <c r="R117" s="4">
        <f t="shared" si="18"/>
        <v>186</v>
      </c>
    </row>
    <row r="118" spans="1:18" hidden="1" x14ac:dyDescent="0.25">
      <c r="A118" s="20" t="s">
        <v>2</v>
      </c>
      <c r="B118" s="20" t="s">
        <v>232</v>
      </c>
      <c r="C118" s="20" t="s">
        <v>222</v>
      </c>
      <c r="D118" s="20" t="s">
        <v>127</v>
      </c>
      <c r="E118" s="20" t="str">
        <f t="shared" si="13"/>
        <v>BARRU MAROS-BARRU</v>
      </c>
      <c r="F118" s="21" t="s">
        <v>12</v>
      </c>
      <c r="G118" s="111">
        <v>46</v>
      </c>
      <c r="H118" s="111">
        <v>37</v>
      </c>
      <c r="I118" s="111">
        <v>46</v>
      </c>
      <c r="J118" s="111">
        <f t="shared" si="19"/>
        <v>129</v>
      </c>
      <c r="K118" s="37"/>
      <c r="L118" s="6" t="s">
        <v>1</v>
      </c>
      <c r="M118" s="28" t="s">
        <v>65</v>
      </c>
      <c r="N118" s="6" t="s">
        <v>12</v>
      </c>
      <c r="O118" s="4">
        <f t="shared" si="20"/>
        <v>53</v>
      </c>
      <c r="P118" s="4">
        <f t="shared" si="21"/>
        <v>35</v>
      </c>
      <c r="Q118" s="4">
        <f t="shared" si="22"/>
        <v>47</v>
      </c>
      <c r="R118" s="4">
        <f t="shared" si="18"/>
        <v>135</v>
      </c>
    </row>
    <row r="119" spans="1:18" hidden="1" x14ac:dyDescent="0.25">
      <c r="A119" s="20" t="s">
        <v>2</v>
      </c>
      <c r="B119" s="20" t="s">
        <v>3</v>
      </c>
      <c r="C119" s="20" t="s">
        <v>3</v>
      </c>
      <c r="D119" s="20" t="s">
        <v>128</v>
      </c>
      <c r="E119" s="20" t="str">
        <f t="shared" si="13"/>
        <v>GORONTALO-BOALEMO</v>
      </c>
      <c r="F119" s="21" t="s">
        <v>12</v>
      </c>
      <c r="G119" s="111">
        <v>26</v>
      </c>
      <c r="H119" s="111">
        <v>23</v>
      </c>
      <c r="I119" s="111">
        <v>25</v>
      </c>
      <c r="J119" s="111">
        <f t="shared" si="19"/>
        <v>74</v>
      </c>
      <c r="K119" s="37"/>
      <c r="L119" s="6" t="s">
        <v>1</v>
      </c>
      <c r="M119" s="28" t="s">
        <v>66</v>
      </c>
      <c r="N119" s="6" t="s">
        <v>12</v>
      </c>
      <c r="O119" s="4">
        <f t="shared" si="20"/>
        <v>118</v>
      </c>
      <c r="P119" s="4">
        <f t="shared" si="21"/>
        <v>99</v>
      </c>
      <c r="Q119" s="4">
        <f t="shared" si="22"/>
        <v>113</v>
      </c>
      <c r="R119" s="4">
        <f t="shared" si="18"/>
        <v>330</v>
      </c>
    </row>
    <row r="120" spans="1:18" hidden="1" x14ac:dyDescent="0.25">
      <c r="A120" s="20" t="s">
        <v>2</v>
      </c>
      <c r="B120" s="20" t="s">
        <v>3</v>
      </c>
      <c r="C120" s="20" t="s">
        <v>3</v>
      </c>
      <c r="D120" s="20" t="s">
        <v>129</v>
      </c>
      <c r="E120" s="20" t="str">
        <f t="shared" si="13"/>
        <v>GORONTALO-BOLAANG MONGONDOW</v>
      </c>
      <c r="F120" s="21" t="s">
        <v>12</v>
      </c>
      <c r="G120" s="111">
        <v>62</v>
      </c>
      <c r="H120" s="111">
        <v>38</v>
      </c>
      <c r="I120" s="111">
        <v>53</v>
      </c>
      <c r="J120" s="111">
        <f t="shared" si="19"/>
        <v>153</v>
      </c>
      <c r="K120" s="37"/>
      <c r="L120" s="6" t="s">
        <v>1</v>
      </c>
      <c r="M120" s="28" t="s">
        <v>67</v>
      </c>
      <c r="N120" s="6" t="s">
        <v>12</v>
      </c>
      <c r="O120" s="4">
        <f t="shared" si="20"/>
        <v>102</v>
      </c>
      <c r="P120" s="4">
        <f t="shared" si="21"/>
        <v>82</v>
      </c>
      <c r="Q120" s="4">
        <f t="shared" si="22"/>
        <v>96</v>
      </c>
      <c r="R120" s="4">
        <f t="shared" si="18"/>
        <v>280</v>
      </c>
    </row>
    <row r="121" spans="1:18" x14ac:dyDescent="0.25">
      <c r="A121" s="20" t="s">
        <v>2</v>
      </c>
      <c r="B121" s="20" t="s">
        <v>3</v>
      </c>
      <c r="C121" s="20" t="s">
        <v>3</v>
      </c>
      <c r="D121" s="20" t="s">
        <v>130</v>
      </c>
      <c r="E121" s="20" t="str">
        <f t="shared" si="13"/>
        <v>GORONTALO-BOLAANG MONGONDOW SELATAN</v>
      </c>
      <c r="F121" s="21" t="s">
        <v>12</v>
      </c>
      <c r="G121" s="111">
        <v>16</v>
      </c>
      <c r="H121" s="111">
        <v>7</v>
      </c>
      <c r="I121" s="111">
        <v>16</v>
      </c>
      <c r="J121" s="111">
        <f t="shared" si="19"/>
        <v>39</v>
      </c>
      <c r="K121" s="37"/>
      <c r="L121" s="6" t="s">
        <v>1</v>
      </c>
      <c r="M121" s="28" t="s">
        <v>68</v>
      </c>
      <c r="N121" s="6" t="s">
        <v>12</v>
      </c>
      <c r="O121" s="4">
        <f t="shared" si="20"/>
        <v>35</v>
      </c>
      <c r="P121" s="4">
        <f t="shared" si="21"/>
        <v>24</v>
      </c>
      <c r="Q121" s="4">
        <f t="shared" si="22"/>
        <v>32</v>
      </c>
      <c r="R121" s="4">
        <f t="shared" si="18"/>
        <v>91</v>
      </c>
    </row>
    <row r="122" spans="1:18" hidden="1" x14ac:dyDescent="0.25">
      <c r="A122" s="20" t="s">
        <v>2</v>
      </c>
      <c r="B122" s="20" t="s">
        <v>229</v>
      </c>
      <c r="C122" s="20" t="s">
        <v>223</v>
      </c>
      <c r="D122" s="20" t="s">
        <v>131</v>
      </c>
      <c r="E122" s="20" t="str">
        <f t="shared" si="13"/>
        <v>BITUNG MINAHASA TALAUD-BOLAANG MONGONDOW TIMUR</v>
      </c>
      <c r="F122" s="21" t="s">
        <v>12</v>
      </c>
      <c r="G122" s="111">
        <v>19</v>
      </c>
      <c r="H122" s="111">
        <v>12</v>
      </c>
      <c r="I122" s="111">
        <v>18</v>
      </c>
      <c r="J122" s="111">
        <f t="shared" si="19"/>
        <v>49</v>
      </c>
      <c r="K122" s="37"/>
      <c r="L122" s="6" t="s">
        <v>1</v>
      </c>
      <c r="M122" s="28" t="s">
        <v>69</v>
      </c>
      <c r="N122" s="6" t="s">
        <v>12</v>
      </c>
      <c r="O122" s="4">
        <f t="shared" si="20"/>
        <v>54</v>
      </c>
      <c r="P122" s="4">
        <f t="shared" si="21"/>
        <v>44</v>
      </c>
      <c r="Q122" s="4">
        <f t="shared" si="22"/>
        <v>48</v>
      </c>
      <c r="R122" s="4">
        <f t="shared" si="18"/>
        <v>146</v>
      </c>
    </row>
    <row r="123" spans="1:18" hidden="1" x14ac:dyDescent="0.25">
      <c r="A123" s="20" t="s">
        <v>2</v>
      </c>
      <c r="B123" s="20" t="s">
        <v>3</v>
      </c>
      <c r="C123" s="20" t="s">
        <v>3</v>
      </c>
      <c r="D123" s="20" t="s">
        <v>132</v>
      </c>
      <c r="E123" s="20" t="str">
        <f t="shared" si="13"/>
        <v>GORONTALO-BOLAANG MONGONDOW UTARA</v>
      </c>
      <c r="F123" s="21" t="s">
        <v>12</v>
      </c>
      <c r="G123" s="111">
        <v>23</v>
      </c>
      <c r="H123" s="111">
        <v>14</v>
      </c>
      <c r="I123" s="111">
        <v>23</v>
      </c>
      <c r="J123" s="111">
        <f t="shared" si="19"/>
        <v>60</v>
      </c>
      <c r="K123" s="37"/>
      <c r="L123" s="6" t="s">
        <v>1</v>
      </c>
      <c r="M123" s="28" t="s">
        <v>70</v>
      </c>
      <c r="N123" s="6" t="s">
        <v>12</v>
      </c>
      <c r="O123" s="4">
        <f t="shared" si="20"/>
        <v>77</v>
      </c>
      <c r="P123" s="4">
        <f t="shared" si="21"/>
        <v>61</v>
      </c>
      <c r="Q123" s="4">
        <f t="shared" si="22"/>
        <v>72</v>
      </c>
      <c r="R123" s="4">
        <f t="shared" si="18"/>
        <v>210</v>
      </c>
    </row>
    <row r="124" spans="1:18" hidden="1" x14ac:dyDescent="0.25">
      <c r="A124" s="20" t="s">
        <v>2</v>
      </c>
      <c r="B124" s="20" t="s">
        <v>224</v>
      </c>
      <c r="C124" s="20" t="s">
        <v>224</v>
      </c>
      <c r="D124" s="20" t="s">
        <v>133</v>
      </c>
      <c r="E124" s="20" t="str">
        <f t="shared" si="13"/>
        <v>KENDARI-BOMBANA</v>
      </c>
      <c r="F124" s="21" t="s">
        <v>12</v>
      </c>
      <c r="G124" s="111">
        <v>39</v>
      </c>
      <c r="H124" s="111">
        <v>21</v>
      </c>
      <c r="I124" s="111">
        <v>37</v>
      </c>
      <c r="J124" s="111">
        <f t="shared" si="19"/>
        <v>97</v>
      </c>
      <c r="K124" s="37"/>
      <c r="L124" s="6" t="s">
        <v>1</v>
      </c>
      <c r="M124" s="28" t="s">
        <v>71</v>
      </c>
      <c r="N124" s="6" t="s">
        <v>12</v>
      </c>
      <c r="O124" s="4">
        <f t="shared" si="20"/>
        <v>19</v>
      </c>
      <c r="P124" s="4">
        <f t="shared" si="21"/>
        <v>16</v>
      </c>
      <c r="Q124" s="4">
        <f t="shared" si="22"/>
        <v>19</v>
      </c>
      <c r="R124" s="4">
        <f t="shared" si="18"/>
        <v>54</v>
      </c>
    </row>
    <row r="125" spans="1:18" hidden="1" x14ac:dyDescent="0.25">
      <c r="A125" s="20" t="s">
        <v>2</v>
      </c>
      <c r="B125" s="20" t="s">
        <v>232</v>
      </c>
      <c r="C125" s="20" t="s">
        <v>221</v>
      </c>
      <c r="D125" s="20" t="s">
        <v>134</v>
      </c>
      <c r="E125" s="20" t="str">
        <f t="shared" si="13"/>
        <v>BONE BULUKUMBA-BONE</v>
      </c>
      <c r="F125" s="21" t="s">
        <v>12</v>
      </c>
      <c r="G125" s="111">
        <v>194</v>
      </c>
      <c r="H125" s="111">
        <v>151</v>
      </c>
      <c r="I125" s="111">
        <v>189</v>
      </c>
      <c r="J125" s="111">
        <f t="shared" si="19"/>
        <v>534</v>
      </c>
      <c r="K125" s="37"/>
      <c r="L125" s="6" t="s">
        <v>1</v>
      </c>
      <c r="M125" s="28" t="s">
        <v>72</v>
      </c>
      <c r="N125" s="6" t="s">
        <v>12</v>
      </c>
      <c r="O125" s="4">
        <f t="shared" si="20"/>
        <v>82</v>
      </c>
      <c r="P125" s="4">
        <f t="shared" si="21"/>
        <v>82</v>
      </c>
      <c r="Q125" s="4">
        <f t="shared" si="22"/>
        <v>89</v>
      </c>
      <c r="R125" s="4">
        <f t="shared" si="18"/>
        <v>253</v>
      </c>
    </row>
    <row r="126" spans="1:18" hidden="1" x14ac:dyDescent="0.25">
      <c r="A126" s="20" t="s">
        <v>2</v>
      </c>
      <c r="B126" s="20" t="s">
        <v>3</v>
      </c>
      <c r="C126" s="20" t="s">
        <v>3</v>
      </c>
      <c r="D126" s="20" t="s">
        <v>135</v>
      </c>
      <c r="E126" s="20" t="str">
        <f t="shared" si="13"/>
        <v>GORONTALO-BONE BOLANGO</v>
      </c>
      <c r="F126" s="21" t="s">
        <v>12</v>
      </c>
      <c r="G126" s="111">
        <v>50</v>
      </c>
      <c r="H126" s="111">
        <v>47</v>
      </c>
      <c r="I126" s="111">
        <v>48</v>
      </c>
      <c r="J126" s="111">
        <f t="shared" si="19"/>
        <v>145</v>
      </c>
      <c r="K126" s="37"/>
      <c r="L126" s="6" t="s">
        <v>1</v>
      </c>
      <c r="M126" s="28" t="s">
        <v>73</v>
      </c>
      <c r="N126" s="6" t="s">
        <v>12</v>
      </c>
      <c r="O126" s="4">
        <f t="shared" si="20"/>
        <v>10</v>
      </c>
      <c r="P126" s="4">
        <f t="shared" si="21"/>
        <v>10</v>
      </c>
      <c r="Q126" s="4">
        <f t="shared" si="22"/>
        <v>11</v>
      </c>
      <c r="R126" s="4">
        <f t="shared" si="18"/>
        <v>31</v>
      </c>
    </row>
    <row r="127" spans="1:18" hidden="1" x14ac:dyDescent="0.25">
      <c r="A127" s="20" t="s">
        <v>2</v>
      </c>
      <c r="B127" s="20" t="s">
        <v>232</v>
      </c>
      <c r="C127" s="20" t="s">
        <v>221</v>
      </c>
      <c r="D127" s="20" t="s">
        <v>136</v>
      </c>
      <c r="E127" s="20" t="str">
        <f t="shared" si="13"/>
        <v>BONE BULUKUMBA-BULUKUMBA</v>
      </c>
      <c r="F127" s="21" t="s">
        <v>12</v>
      </c>
      <c r="G127" s="111">
        <v>93</v>
      </c>
      <c r="H127" s="111">
        <v>68</v>
      </c>
      <c r="I127" s="111">
        <v>88</v>
      </c>
      <c r="J127" s="111">
        <f t="shared" si="19"/>
        <v>249</v>
      </c>
      <c r="K127" s="37"/>
      <c r="L127" s="6" t="s">
        <v>1</v>
      </c>
      <c r="M127" s="28" t="s">
        <v>74</v>
      </c>
      <c r="N127" s="6" t="s">
        <v>12</v>
      </c>
      <c r="O127" s="4">
        <f t="shared" si="20"/>
        <v>119</v>
      </c>
      <c r="P127" s="4">
        <f t="shared" si="21"/>
        <v>120</v>
      </c>
      <c r="Q127" s="4">
        <f t="shared" si="22"/>
        <v>125</v>
      </c>
      <c r="R127" s="4">
        <f t="shared" si="18"/>
        <v>364</v>
      </c>
    </row>
    <row r="128" spans="1:18" hidden="1" x14ac:dyDescent="0.25">
      <c r="A128" s="20" t="s">
        <v>2</v>
      </c>
      <c r="B128" s="20" t="s">
        <v>3</v>
      </c>
      <c r="C128" s="20" t="s">
        <v>3</v>
      </c>
      <c r="D128" s="20" t="s">
        <v>137</v>
      </c>
      <c r="E128" s="20" t="str">
        <f t="shared" si="13"/>
        <v>GORONTALO-BUOL</v>
      </c>
      <c r="F128" s="21" t="s">
        <v>12</v>
      </c>
      <c r="G128" s="111">
        <v>29</v>
      </c>
      <c r="H128" s="111">
        <v>20</v>
      </c>
      <c r="I128" s="111">
        <v>28</v>
      </c>
      <c r="J128" s="111">
        <f t="shared" si="19"/>
        <v>77</v>
      </c>
      <c r="K128" s="37"/>
      <c r="L128" s="6" t="s">
        <v>1</v>
      </c>
      <c r="M128" s="28" t="s">
        <v>75</v>
      </c>
      <c r="N128" s="6" t="s">
        <v>12</v>
      </c>
      <c r="O128" s="4">
        <f t="shared" si="20"/>
        <v>108</v>
      </c>
      <c r="P128" s="4">
        <f t="shared" si="21"/>
        <v>110</v>
      </c>
      <c r="Q128" s="4">
        <f t="shared" si="22"/>
        <v>112</v>
      </c>
      <c r="R128" s="4">
        <f t="shared" si="18"/>
        <v>330</v>
      </c>
    </row>
    <row r="129" spans="1:18" hidden="1" x14ac:dyDescent="0.25">
      <c r="A129" s="20" t="s">
        <v>2</v>
      </c>
      <c r="B129" s="20" t="s">
        <v>224</v>
      </c>
      <c r="C129" s="20" t="s">
        <v>225</v>
      </c>
      <c r="D129" s="20" t="s">
        <v>138</v>
      </c>
      <c r="E129" s="20" t="str">
        <f t="shared" ref="E129:E192" si="23">C129&amp;"-"&amp;D129</f>
        <v>BAU BAU-BUTON</v>
      </c>
      <c r="F129" s="21" t="s">
        <v>12</v>
      </c>
      <c r="G129" s="111">
        <v>27</v>
      </c>
      <c r="H129" s="111">
        <v>12</v>
      </c>
      <c r="I129" s="111">
        <v>26</v>
      </c>
      <c r="J129" s="111">
        <f t="shared" si="19"/>
        <v>65</v>
      </c>
      <c r="K129" s="37"/>
      <c r="L129" s="6" t="s">
        <v>1</v>
      </c>
      <c r="M129" s="28" t="s">
        <v>76</v>
      </c>
      <c r="N129" s="6" t="s">
        <v>12</v>
      </c>
      <c r="O129" s="4">
        <f t="shared" si="20"/>
        <v>45</v>
      </c>
      <c r="P129" s="4">
        <f t="shared" si="21"/>
        <v>42</v>
      </c>
      <c r="Q129" s="4">
        <f t="shared" si="22"/>
        <v>50</v>
      </c>
      <c r="R129" s="4">
        <f t="shared" si="18"/>
        <v>137</v>
      </c>
    </row>
    <row r="130" spans="1:18" hidden="1" x14ac:dyDescent="0.25">
      <c r="A130" s="20" t="s">
        <v>2</v>
      </c>
      <c r="B130" s="20" t="s">
        <v>224</v>
      </c>
      <c r="C130" s="20" t="s">
        <v>225</v>
      </c>
      <c r="D130" s="20" t="s">
        <v>139</v>
      </c>
      <c r="E130" s="20" t="str">
        <f t="shared" si="23"/>
        <v>BAU BAU-BUTON SELATAN</v>
      </c>
      <c r="F130" s="21" t="s">
        <v>12</v>
      </c>
      <c r="G130" s="111">
        <v>12</v>
      </c>
      <c r="H130" s="111">
        <v>8</v>
      </c>
      <c r="I130" s="111">
        <v>12</v>
      </c>
      <c r="J130" s="111">
        <f t="shared" ref="J130:J161" si="24">SUM(G130:I130)</f>
        <v>32</v>
      </c>
      <c r="K130" s="37"/>
      <c r="L130" s="6" t="s">
        <v>2</v>
      </c>
      <c r="M130" s="28" t="s">
        <v>123</v>
      </c>
      <c r="N130" s="6" t="s">
        <v>12</v>
      </c>
      <c r="O130" s="4">
        <f t="shared" si="20"/>
        <v>110</v>
      </c>
      <c r="P130" s="4">
        <f t="shared" si="21"/>
        <v>80</v>
      </c>
      <c r="Q130" s="4">
        <f t="shared" si="22"/>
        <v>109</v>
      </c>
      <c r="R130" s="4">
        <f t="shared" si="18"/>
        <v>299</v>
      </c>
    </row>
    <row r="131" spans="1:18" hidden="1" x14ac:dyDescent="0.25">
      <c r="A131" s="20" t="s">
        <v>2</v>
      </c>
      <c r="B131" s="20" t="s">
        <v>224</v>
      </c>
      <c r="C131" s="20" t="s">
        <v>225</v>
      </c>
      <c r="D131" s="20" t="s">
        <v>140</v>
      </c>
      <c r="E131" s="20" t="str">
        <f t="shared" si="23"/>
        <v>BAU BAU-BUTON TENGAH</v>
      </c>
      <c r="F131" s="21" t="s">
        <v>12</v>
      </c>
      <c r="G131" s="111">
        <v>23</v>
      </c>
      <c r="H131" s="111">
        <v>9</v>
      </c>
      <c r="I131" s="111">
        <v>21</v>
      </c>
      <c r="J131" s="111">
        <f t="shared" si="24"/>
        <v>53</v>
      </c>
      <c r="K131" s="37"/>
      <c r="L131" s="6" t="s">
        <v>2</v>
      </c>
      <c r="M131" s="28" t="s">
        <v>124</v>
      </c>
      <c r="N131" s="6" t="s">
        <v>12</v>
      </c>
      <c r="O131" s="4">
        <f t="shared" si="20"/>
        <v>20</v>
      </c>
      <c r="P131" s="4">
        <f t="shared" si="21"/>
        <v>13</v>
      </c>
      <c r="Q131" s="4">
        <f t="shared" si="22"/>
        <v>19</v>
      </c>
      <c r="R131" s="4">
        <f t="shared" si="18"/>
        <v>52</v>
      </c>
    </row>
    <row r="132" spans="1:18" hidden="1" x14ac:dyDescent="0.25">
      <c r="A132" s="20" t="s">
        <v>2</v>
      </c>
      <c r="B132" s="20" t="s">
        <v>224</v>
      </c>
      <c r="C132" s="20" t="s">
        <v>225</v>
      </c>
      <c r="D132" s="20" t="s">
        <v>141</v>
      </c>
      <c r="E132" s="20" t="str">
        <f t="shared" si="23"/>
        <v>BAU BAU-BUTON UTARA</v>
      </c>
      <c r="F132" s="21" t="s">
        <v>12</v>
      </c>
      <c r="G132" s="111">
        <v>11</v>
      </c>
      <c r="H132" s="111">
        <v>9</v>
      </c>
      <c r="I132" s="111">
        <v>10</v>
      </c>
      <c r="J132" s="111">
        <f t="shared" si="24"/>
        <v>30</v>
      </c>
      <c r="K132" s="37"/>
      <c r="L132" s="6" t="s">
        <v>2</v>
      </c>
      <c r="M132" s="28" t="s">
        <v>125</v>
      </c>
      <c r="N132" s="6" t="s">
        <v>12</v>
      </c>
      <c r="O132" s="4">
        <f t="shared" si="20"/>
        <v>14</v>
      </c>
      <c r="P132" s="4">
        <f t="shared" si="21"/>
        <v>8</v>
      </c>
      <c r="Q132" s="4">
        <f t="shared" si="22"/>
        <v>12</v>
      </c>
      <c r="R132" s="4">
        <f t="shared" si="18"/>
        <v>34</v>
      </c>
    </row>
    <row r="133" spans="1:18" hidden="1" x14ac:dyDescent="0.25">
      <c r="A133" s="20" t="s">
        <v>2</v>
      </c>
      <c r="B133" s="20" t="s">
        <v>226</v>
      </c>
      <c r="C133" s="20" t="s">
        <v>226</v>
      </c>
      <c r="D133" s="20" t="s">
        <v>142</v>
      </c>
      <c r="E133" s="20" t="str">
        <f t="shared" si="23"/>
        <v>PALU-DONGGALA</v>
      </c>
      <c r="F133" s="21" t="s">
        <v>12</v>
      </c>
      <c r="G133" s="111">
        <v>63</v>
      </c>
      <c r="H133" s="111">
        <v>39</v>
      </c>
      <c r="I133" s="111">
        <v>58</v>
      </c>
      <c r="J133" s="111">
        <f t="shared" si="24"/>
        <v>160</v>
      </c>
      <c r="K133" s="37"/>
      <c r="L133" s="6" t="s">
        <v>2</v>
      </c>
      <c r="M133" s="28" t="s">
        <v>126</v>
      </c>
      <c r="N133" s="6" t="s">
        <v>12</v>
      </c>
      <c r="O133" s="4">
        <f t="shared" si="20"/>
        <v>30</v>
      </c>
      <c r="P133" s="4">
        <f t="shared" si="21"/>
        <v>21</v>
      </c>
      <c r="Q133" s="4">
        <f t="shared" si="22"/>
        <v>30</v>
      </c>
      <c r="R133" s="4">
        <f t="shared" si="18"/>
        <v>81</v>
      </c>
    </row>
    <row r="134" spans="1:18" hidden="1" x14ac:dyDescent="0.25">
      <c r="A134" s="20" t="s">
        <v>2</v>
      </c>
      <c r="B134" s="20" t="s">
        <v>227</v>
      </c>
      <c r="C134" s="20" t="s">
        <v>227</v>
      </c>
      <c r="D134" s="20" t="s">
        <v>143</v>
      </c>
      <c r="E134" s="20" t="str">
        <f t="shared" si="23"/>
        <v>PARE-PARE-ENREKANG</v>
      </c>
      <c r="F134" s="21" t="s">
        <v>12</v>
      </c>
      <c r="G134" s="111">
        <v>50</v>
      </c>
      <c r="H134" s="111">
        <v>38</v>
      </c>
      <c r="I134" s="111">
        <v>47</v>
      </c>
      <c r="J134" s="111">
        <f t="shared" si="24"/>
        <v>135</v>
      </c>
      <c r="K134" s="37"/>
      <c r="L134" s="6" t="s">
        <v>2</v>
      </c>
      <c r="M134" s="28" t="s">
        <v>127</v>
      </c>
      <c r="N134" s="6" t="s">
        <v>12</v>
      </c>
      <c r="O134" s="4">
        <f t="shared" si="20"/>
        <v>46</v>
      </c>
      <c r="P134" s="4">
        <f t="shared" si="21"/>
        <v>37</v>
      </c>
      <c r="Q134" s="4">
        <f t="shared" si="22"/>
        <v>46</v>
      </c>
      <c r="R134" s="4">
        <f t="shared" si="18"/>
        <v>129</v>
      </c>
    </row>
    <row r="135" spans="1:18" hidden="1" x14ac:dyDescent="0.25">
      <c r="A135" s="20" t="s">
        <v>2</v>
      </c>
      <c r="B135" s="20" t="s">
        <v>3</v>
      </c>
      <c r="C135" s="20" t="s">
        <v>3</v>
      </c>
      <c r="D135" s="20" t="s">
        <v>3</v>
      </c>
      <c r="E135" s="20" t="str">
        <f t="shared" si="23"/>
        <v>GORONTALO-GORONTALO</v>
      </c>
      <c r="F135" s="21" t="s">
        <v>12</v>
      </c>
      <c r="G135" s="111">
        <v>94</v>
      </c>
      <c r="H135" s="111">
        <v>79</v>
      </c>
      <c r="I135" s="111">
        <v>92</v>
      </c>
      <c r="J135" s="111">
        <f t="shared" si="24"/>
        <v>265</v>
      </c>
      <c r="K135" s="37"/>
      <c r="L135" s="6" t="s">
        <v>2</v>
      </c>
      <c r="M135" s="28" t="s">
        <v>128</v>
      </c>
      <c r="N135" s="6" t="s">
        <v>12</v>
      </c>
      <c r="O135" s="4">
        <f t="shared" si="20"/>
        <v>26</v>
      </c>
      <c r="P135" s="4">
        <f t="shared" si="21"/>
        <v>23</v>
      </c>
      <c r="Q135" s="4">
        <f t="shared" si="22"/>
        <v>25</v>
      </c>
      <c r="R135" s="4">
        <f t="shared" si="18"/>
        <v>74</v>
      </c>
    </row>
    <row r="136" spans="1:18" hidden="1" x14ac:dyDescent="0.25">
      <c r="A136" s="20" t="s">
        <v>2</v>
      </c>
      <c r="B136" s="20" t="s">
        <v>3</v>
      </c>
      <c r="C136" s="20" t="s">
        <v>3</v>
      </c>
      <c r="D136" s="20" t="s">
        <v>144</v>
      </c>
      <c r="E136" s="20" t="str">
        <f t="shared" si="23"/>
        <v>GORONTALO-GORONTALO UTARA</v>
      </c>
      <c r="F136" s="21" t="s">
        <v>12</v>
      </c>
      <c r="G136" s="111">
        <v>32</v>
      </c>
      <c r="H136" s="111">
        <v>18</v>
      </c>
      <c r="I136" s="111">
        <v>31</v>
      </c>
      <c r="J136" s="111">
        <f t="shared" si="24"/>
        <v>81</v>
      </c>
      <c r="K136" s="37"/>
      <c r="L136" s="6" t="s">
        <v>2</v>
      </c>
      <c r="M136" s="28" t="s">
        <v>129</v>
      </c>
      <c r="N136" s="6" t="s">
        <v>12</v>
      </c>
      <c r="O136" s="4">
        <f t="shared" si="20"/>
        <v>62</v>
      </c>
      <c r="P136" s="4">
        <f t="shared" si="21"/>
        <v>38</v>
      </c>
      <c r="Q136" s="4">
        <f t="shared" si="22"/>
        <v>53</v>
      </c>
      <c r="R136" s="4">
        <f t="shared" si="18"/>
        <v>153</v>
      </c>
    </row>
    <row r="137" spans="1:18" hidden="1" x14ac:dyDescent="0.25">
      <c r="A137" s="20" t="s">
        <v>2</v>
      </c>
      <c r="B137" s="20" t="s">
        <v>232</v>
      </c>
      <c r="C137" s="20" t="s">
        <v>145</v>
      </c>
      <c r="D137" s="20" t="s">
        <v>145</v>
      </c>
      <c r="E137" s="20" t="str">
        <f t="shared" si="23"/>
        <v>GOWA-GOWA</v>
      </c>
      <c r="F137" s="21" t="s">
        <v>12</v>
      </c>
      <c r="G137" s="111">
        <v>142</v>
      </c>
      <c r="H137" s="111">
        <v>132</v>
      </c>
      <c r="I137" s="111">
        <v>143</v>
      </c>
      <c r="J137" s="111">
        <f t="shared" si="24"/>
        <v>417</v>
      </c>
      <c r="K137" s="37"/>
      <c r="L137" s="6" t="s">
        <v>2</v>
      </c>
      <c r="M137" s="28" t="s">
        <v>130</v>
      </c>
      <c r="N137" s="6" t="s">
        <v>12</v>
      </c>
      <c r="O137" s="4">
        <f t="shared" si="20"/>
        <v>16</v>
      </c>
      <c r="P137" s="4">
        <f t="shared" si="21"/>
        <v>7</v>
      </c>
      <c r="Q137" s="4">
        <f t="shared" si="22"/>
        <v>16</v>
      </c>
      <c r="R137" s="4">
        <f t="shared" si="18"/>
        <v>39</v>
      </c>
    </row>
    <row r="138" spans="1:18" hidden="1" x14ac:dyDescent="0.25">
      <c r="A138" s="20" t="s">
        <v>2</v>
      </c>
      <c r="B138" s="20" t="s">
        <v>229</v>
      </c>
      <c r="C138" s="20" t="s">
        <v>228</v>
      </c>
      <c r="D138" s="20" t="s">
        <v>146</v>
      </c>
      <c r="E138" s="20" t="str">
        <f t="shared" si="23"/>
        <v>TERNATE-HALMAHERA BARAT</v>
      </c>
      <c r="F138" s="21" t="s">
        <v>12</v>
      </c>
      <c r="G138" s="111">
        <v>12</v>
      </c>
      <c r="H138" s="111">
        <v>9</v>
      </c>
      <c r="I138" s="111">
        <v>10</v>
      </c>
      <c r="J138" s="111">
        <f t="shared" si="24"/>
        <v>31</v>
      </c>
      <c r="K138" s="37"/>
      <c r="L138" s="6" t="s">
        <v>2</v>
      </c>
      <c r="M138" s="28" t="s">
        <v>131</v>
      </c>
      <c r="N138" s="6" t="s">
        <v>12</v>
      </c>
      <c r="O138" s="4">
        <f t="shared" ref="O138:O169" si="25">SUMIF($D:$D,$M138,G:G)</f>
        <v>19</v>
      </c>
      <c r="P138" s="4">
        <f t="shared" ref="P138:P169" si="26">SUMIF($D:$D,$M138,H:H)</f>
        <v>12</v>
      </c>
      <c r="Q138" s="4">
        <f t="shared" ref="Q138:Q169" si="27">SUMIF($D:$D,$M138,I:I)</f>
        <v>18</v>
      </c>
      <c r="R138" s="4">
        <f t="shared" si="18"/>
        <v>49</v>
      </c>
    </row>
    <row r="139" spans="1:18" hidden="1" x14ac:dyDescent="0.25">
      <c r="A139" s="20" t="s">
        <v>2</v>
      </c>
      <c r="B139" s="20" t="s">
        <v>229</v>
      </c>
      <c r="C139" s="20" t="s">
        <v>228</v>
      </c>
      <c r="D139" s="20" t="s">
        <v>147</v>
      </c>
      <c r="E139" s="20" t="str">
        <f t="shared" si="23"/>
        <v>TERNATE-HALMAHERA SELATAN</v>
      </c>
      <c r="F139" s="21" t="s">
        <v>12</v>
      </c>
      <c r="G139" s="111">
        <v>42</v>
      </c>
      <c r="H139" s="111">
        <v>24</v>
      </c>
      <c r="I139" s="111">
        <v>38</v>
      </c>
      <c r="J139" s="111">
        <f t="shared" si="24"/>
        <v>104</v>
      </c>
      <c r="K139" s="37"/>
      <c r="L139" s="6" t="s">
        <v>2</v>
      </c>
      <c r="M139" s="28" t="s">
        <v>132</v>
      </c>
      <c r="N139" s="6" t="s">
        <v>12</v>
      </c>
      <c r="O139" s="4">
        <f t="shared" si="25"/>
        <v>23</v>
      </c>
      <c r="P139" s="4">
        <f t="shared" si="26"/>
        <v>14</v>
      </c>
      <c r="Q139" s="4">
        <f t="shared" si="27"/>
        <v>23</v>
      </c>
      <c r="R139" s="4">
        <f t="shared" ref="R139:R202" si="28">SUM(O139:Q139)</f>
        <v>60</v>
      </c>
    </row>
    <row r="140" spans="1:18" hidden="1" x14ac:dyDescent="0.25">
      <c r="A140" s="20" t="s">
        <v>2</v>
      </c>
      <c r="B140" s="20" t="s">
        <v>229</v>
      </c>
      <c r="C140" s="20" t="s">
        <v>228</v>
      </c>
      <c r="D140" s="20" t="s">
        <v>148</v>
      </c>
      <c r="E140" s="20" t="str">
        <f t="shared" si="23"/>
        <v>TERNATE-HALMAHERA TENGAH</v>
      </c>
      <c r="F140" s="21" t="s">
        <v>12</v>
      </c>
      <c r="G140" s="111">
        <v>8</v>
      </c>
      <c r="H140" s="111">
        <v>3</v>
      </c>
      <c r="I140" s="111">
        <v>7</v>
      </c>
      <c r="J140" s="111">
        <f t="shared" si="24"/>
        <v>18</v>
      </c>
      <c r="K140" s="37"/>
      <c r="L140" s="6" t="s">
        <v>2</v>
      </c>
      <c r="M140" s="28" t="s">
        <v>133</v>
      </c>
      <c r="N140" s="6" t="s">
        <v>12</v>
      </c>
      <c r="O140" s="4">
        <f t="shared" si="25"/>
        <v>39</v>
      </c>
      <c r="P140" s="4">
        <f t="shared" si="26"/>
        <v>21</v>
      </c>
      <c r="Q140" s="4">
        <f t="shared" si="27"/>
        <v>37</v>
      </c>
      <c r="R140" s="4">
        <f t="shared" si="28"/>
        <v>97</v>
      </c>
    </row>
    <row r="141" spans="1:18" hidden="1" x14ac:dyDescent="0.25">
      <c r="A141" s="20" t="s">
        <v>2</v>
      </c>
      <c r="B141" s="20" t="s">
        <v>229</v>
      </c>
      <c r="C141" s="20" t="s">
        <v>228</v>
      </c>
      <c r="D141" s="20" t="s">
        <v>149</v>
      </c>
      <c r="E141" s="20" t="str">
        <f t="shared" si="23"/>
        <v>TERNATE-HALMAHERA TIMUR</v>
      </c>
      <c r="F141" s="21" t="s">
        <v>12</v>
      </c>
      <c r="G141" s="111">
        <v>18</v>
      </c>
      <c r="H141" s="111">
        <v>11</v>
      </c>
      <c r="I141" s="111">
        <v>15</v>
      </c>
      <c r="J141" s="111">
        <f t="shared" si="24"/>
        <v>44</v>
      </c>
      <c r="K141" s="37"/>
      <c r="L141" s="6" t="s">
        <v>2</v>
      </c>
      <c r="M141" s="28" t="s">
        <v>134</v>
      </c>
      <c r="N141" s="6" t="s">
        <v>12</v>
      </c>
      <c r="O141" s="4">
        <f t="shared" si="25"/>
        <v>194</v>
      </c>
      <c r="P141" s="4">
        <f t="shared" si="26"/>
        <v>151</v>
      </c>
      <c r="Q141" s="4">
        <f t="shared" si="27"/>
        <v>189</v>
      </c>
      <c r="R141" s="4">
        <f t="shared" si="28"/>
        <v>534</v>
      </c>
    </row>
    <row r="142" spans="1:18" hidden="1" x14ac:dyDescent="0.25">
      <c r="A142" s="20" t="s">
        <v>2</v>
      </c>
      <c r="B142" s="20" t="s">
        <v>229</v>
      </c>
      <c r="C142" s="20" t="s">
        <v>228</v>
      </c>
      <c r="D142" s="20" t="s">
        <v>150</v>
      </c>
      <c r="E142" s="20" t="str">
        <f t="shared" si="23"/>
        <v>TERNATE-HALMAHERA UTARA</v>
      </c>
      <c r="F142" s="21" t="s">
        <v>12</v>
      </c>
      <c r="G142" s="111">
        <v>40</v>
      </c>
      <c r="H142" s="111">
        <v>32</v>
      </c>
      <c r="I142" s="111">
        <v>39</v>
      </c>
      <c r="J142" s="111">
        <f t="shared" si="24"/>
        <v>111</v>
      </c>
      <c r="K142" s="37"/>
      <c r="L142" s="6" t="s">
        <v>2</v>
      </c>
      <c r="M142" s="28" t="s">
        <v>135</v>
      </c>
      <c r="N142" s="6" t="s">
        <v>12</v>
      </c>
      <c r="O142" s="4">
        <f t="shared" si="25"/>
        <v>50</v>
      </c>
      <c r="P142" s="4">
        <f t="shared" si="26"/>
        <v>47</v>
      </c>
      <c r="Q142" s="4">
        <f t="shared" si="27"/>
        <v>48</v>
      </c>
      <c r="R142" s="4">
        <f t="shared" si="28"/>
        <v>145</v>
      </c>
    </row>
    <row r="143" spans="1:18" hidden="1" x14ac:dyDescent="0.25">
      <c r="A143" s="20" t="s">
        <v>2</v>
      </c>
      <c r="B143" s="20" t="s">
        <v>232</v>
      </c>
      <c r="C143" s="20" t="s">
        <v>145</v>
      </c>
      <c r="D143" s="20" t="s">
        <v>151</v>
      </c>
      <c r="E143" s="20" t="str">
        <f t="shared" si="23"/>
        <v>GOWA-JENEPONTO</v>
      </c>
      <c r="F143" s="21" t="s">
        <v>12</v>
      </c>
      <c r="G143" s="111">
        <v>77</v>
      </c>
      <c r="H143" s="111">
        <v>48</v>
      </c>
      <c r="I143" s="111">
        <v>69</v>
      </c>
      <c r="J143" s="111">
        <f t="shared" si="24"/>
        <v>194</v>
      </c>
      <c r="K143" s="37"/>
      <c r="L143" s="6" t="s">
        <v>2</v>
      </c>
      <c r="M143" s="28" t="s">
        <v>136</v>
      </c>
      <c r="N143" s="6" t="s">
        <v>12</v>
      </c>
      <c r="O143" s="4">
        <f t="shared" si="25"/>
        <v>93</v>
      </c>
      <c r="P143" s="4">
        <f t="shared" si="26"/>
        <v>68</v>
      </c>
      <c r="Q143" s="4">
        <f t="shared" si="27"/>
        <v>88</v>
      </c>
      <c r="R143" s="4">
        <f t="shared" si="28"/>
        <v>249</v>
      </c>
    </row>
    <row r="144" spans="1:18" hidden="1" x14ac:dyDescent="0.25">
      <c r="A144" s="20" t="s">
        <v>2</v>
      </c>
      <c r="B144" s="20" t="s">
        <v>229</v>
      </c>
      <c r="C144" s="20" t="s">
        <v>223</v>
      </c>
      <c r="D144" s="20" t="s">
        <v>152</v>
      </c>
      <c r="E144" s="20" t="str">
        <f t="shared" si="23"/>
        <v>BITUNG MINAHASA TALAUD-KEPULAUAN SANGIHE</v>
      </c>
      <c r="F144" s="21" t="s">
        <v>12</v>
      </c>
      <c r="G144" s="111">
        <v>36</v>
      </c>
      <c r="H144" s="111">
        <v>19</v>
      </c>
      <c r="I144" s="111">
        <v>31</v>
      </c>
      <c r="J144" s="111">
        <f t="shared" si="24"/>
        <v>86</v>
      </c>
      <c r="K144" s="37"/>
      <c r="L144" s="6" t="s">
        <v>2</v>
      </c>
      <c r="M144" s="28" t="s">
        <v>137</v>
      </c>
      <c r="N144" s="6" t="s">
        <v>12</v>
      </c>
      <c r="O144" s="4">
        <f t="shared" si="25"/>
        <v>29</v>
      </c>
      <c r="P144" s="4">
        <f t="shared" si="26"/>
        <v>20</v>
      </c>
      <c r="Q144" s="4">
        <f t="shared" si="27"/>
        <v>28</v>
      </c>
      <c r="R144" s="4">
        <f t="shared" si="28"/>
        <v>77</v>
      </c>
    </row>
    <row r="145" spans="1:18" hidden="1" x14ac:dyDescent="0.25">
      <c r="A145" s="20" t="s">
        <v>2</v>
      </c>
      <c r="B145" s="20" t="s">
        <v>232</v>
      </c>
      <c r="C145" s="20" t="s">
        <v>221</v>
      </c>
      <c r="D145" s="20" t="s">
        <v>220</v>
      </c>
      <c r="E145" s="20" t="str">
        <f t="shared" si="23"/>
        <v>BONE BULUKUMBA-KEPULAUAN SELAYAR</v>
      </c>
      <c r="F145" s="21" t="s">
        <v>12</v>
      </c>
      <c r="G145" s="111">
        <v>31</v>
      </c>
      <c r="H145" s="111">
        <v>13</v>
      </c>
      <c r="I145" s="111">
        <v>23</v>
      </c>
      <c r="J145" s="111">
        <f t="shared" si="24"/>
        <v>67</v>
      </c>
      <c r="K145" s="37"/>
      <c r="L145" s="6" t="s">
        <v>2</v>
      </c>
      <c r="M145" s="28" t="s">
        <v>138</v>
      </c>
      <c r="N145" s="6" t="s">
        <v>12</v>
      </c>
      <c r="O145" s="4">
        <f t="shared" si="25"/>
        <v>27</v>
      </c>
      <c r="P145" s="4">
        <f t="shared" si="26"/>
        <v>12</v>
      </c>
      <c r="Q145" s="4">
        <f t="shared" si="27"/>
        <v>26</v>
      </c>
      <c r="R145" s="4">
        <f t="shared" si="28"/>
        <v>65</v>
      </c>
    </row>
    <row r="146" spans="1:18" hidden="1" x14ac:dyDescent="0.25">
      <c r="A146" s="20" t="s">
        <v>2</v>
      </c>
      <c r="B146" s="20" t="s">
        <v>229</v>
      </c>
      <c r="C146" s="20" t="s">
        <v>228</v>
      </c>
      <c r="D146" s="20" t="s">
        <v>153</v>
      </c>
      <c r="E146" s="20" t="str">
        <f t="shared" si="23"/>
        <v>TERNATE-KEPULAUAN SULA</v>
      </c>
      <c r="F146" s="21" t="s">
        <v>12</v>
      </c>
      <c r="G146" s="111">
        <v>12</v>
      </c>
      <c r="H146" s="111">
        <v>6</v>
      </c>
      <c r="I146" s="111">
        <v>11</v>
      </c>
      <c r="J146" s="111">
        <f t="shared" si="24"/>
        <v>29</v>
      </c>
      <c r="K146" s="37"/>
      <c r="L146" s="6" t="s">
        <v>2</v>
      </c>
      <c r="M146" s="28" t="s">
        <v>139</v>
      </c>
      <c r="N146" s="6" t="s">
        <v>12</v>
      </c>
      <c r="O146" s="4">
        <f t="shared" si="25"/>
        <v>12</v>
      </c>
      <c r="P146" s="4">
        <f t="shared" si="26"/>
        <v>8</v>
      </c>
      <c r="Q146" s="4">
        <f t="shared" si="27"/>
        <v>12</v>
      </c>
      <c r="R146" s="4">
        <f t="shared" si="28"/>
        <v>32</v>
      </c>
    </row>
    <row r="147" spans="1:18" hidden="1" x14ac:dyDescent="0.25">
      <c r="A147" s="20" t="s">
        <v>2</v>
      </c>
      <c r="B147" s="20" t="s">
        <v>229</v>
      </c>
      <c r="C147" s="20" t="s">
        <v>223</v>
      </c>
      <c r="D147" s="20" t="s">
        <v>154</v>
      </c>
      <c r="E147" s="20" t="str">
        <f t="shared" si="23"/>
        <v>BITUNG MINAHASA TALAUD-KEPULAUAN TALAUD</v>
      </c>
      <c r="F147" s="21" t="s">
        <v>12</v>
      </c>
      <c r="G147" s="111">
        <v>18</v>
      </c>
      <c r="H147" s="111">
        <v>10</v>
      </c>
      <c r="I147" s="111">
        <v>5</v>
      </c>
      <c r="J147" s="111">
        <f t="shared" si="24"/>
        <v>33</v>
      </c>
      <c r="K147" s="37"/>
      <c r="L147" s="6" t="s">
        <v>2</v>
      </c>
      <c r="M147" s="28" t="s">
        <v>140</v>
      </c>
      <c r="N147" s="6" t="s">
        <v>12</v>
      </c>
      <c r="O147" s="4">
        <f t="shared" si="25"/>
        <v>23</v>
      </c>
      <c r="P147" s="4">
        <f t="shared" si="26"/>
        <v>9</v>
      </c>
      <c r="Q147" s="4">
        <f t="shared" si="27"/>
        <v>21</v>
      </c>
      <c r="R147" s="4">
        <f t="shared" si="28"/>
        <v>53</v>
      </c>
    </row>
    <row r="148" spans="1:18" s="78" customFormat="1" hidden="1" x14ac:dyDescent="0.25">
      <c r="A148" s="76" t="s">
        <v>2</v>
      </c>
      <c r="B148" s="76" t="s">
        <v>224</v>
      </c>
      <c r="C148" s="76" t="s">
        <v>224</v>
      </c>
      <c r="D148" s="76" t="s">
        <v>155</v>
      </c>
      <c r="E148" s="76" t="str">
        <f t="shared" si="23"/>
        <v>KENDARI-KOLAKA</v>
      </c>
      <c r="F148" s="77" t="s">
        <v>12</v>
      </c>
      <c r="G148" s="111">
        <v>29</v>
      </c>
      <c r="H148" s="111">
        <v>19</v>
      </c>
      <c r="I148" s="111">
        <v>28</v>
      </c>
      <c r="J148" s="111">
        <f t="shared" si="24"/>
        <v>76</v>
      </c>
      <c r="K148" s="37"/>
      <c r="L148" s="80" t="s">
        <v>2</v>
      </c>
      <c r="M148" s="79" t="s">
        <v>141</v>
      </c>
      <c r="N148" s="80" t="s">
        <v>12</v>
      </c>
      <c r="O148" s="81">
        <f t="shared" si="25"/>
        <v>11</v>
      </c>
      <c r="P148" s="81">
        <f t="shared" si="26"/>
        <v>9</v>
      </c>
      <c r="Q148" s="81">
        <f t="shared" si="27"/>
        <v>10</v>
      </c>
      <c r="R148" s="81">
        <f t="shared" si="28"/>
        <v>30</v>
      </c>
    </row>
    <row r="149" spans="1:18" hidden="1" x14ac:dyDescent="0.25">
      <c r="A149" s="20" t="s">
        <v>2</v>
      </c>
      <c r="B149" s="20" t="s">
        <v>224</v>
      </c>
      <c r="C149" s="20" t="s">
        <v>157</v>
      </c>
      <c r="D149" s="20" t="s">
        <v>155</v>
      </c>
      <c r="E149" s="20" t="str">
        <f t="shared" si="23"/>
        <v>KOLAKA UTARA-KOLAKA</v>
      </c>
      <c r="F149" s="21" t="s">
        <v>12</v>
      </c>
      <c r="G149" s="111">
        <v>37</v>
      </c>
      <c r="H149" s="111">
        <v>33</v>
      </c>
      <c r="I149" s="111">
        <v>37</v>
      </c>
      <c r="J149" s="111">
        <f t="shared" si="24"/>
        <v>107</v>
      </c>
      <c r="K149" s="37"/>
      <c r="L149" s="6" t="s">
        <v>2</v>
      </c>
      <c r="M149" s="28" t="s">
        <v>142</v>
      </c>
      <c r="N149" s="6" t="s">
        <v>12</v>
      </c>
      <c r="O149" s="4">
        <f t="shared" si="25"/>
        <v>63</v>
      </c>
      <c r="P149" s="4">
        <f t="shared" si="26"/>
        <v>39</v>
      </c>
      <c r="Q149" s="4">
        <f t="shared" si="27"/>
        <v>58</v>
      </c>
      <c r="R149" s="4">
        <f t="shared" si="28"/>
        <v>160</v>
      </c>
    </row>
    <row r="150" spans="1:18" hidden="1" x14ac:dyDescent="0.25">
      <c r="A150" s="20" t="s">
        <v>2</v>
      </c>
      <c r="B150" s="20" t="s">
        <v>224</v>
      </c>
      <c r="C150" s="20" t="s">
        <v>224</v>
      </c>
      <c r="D150" s="20" t="s">
        <v>156</v>
      </c>
      <c r="E150" s="20" t="str">
        <f t="shared" si="23"/>
        <v>KENDARI-KOLAKA TIMUR</v>
      </c>
      <c r="F150" s="21" t="s">
        <v>12</v>
      </c>
      <c r="G150" s="111">
        <v>23</v>
      </c>
      <c r="H150" s="111">
        <v>21</v>
      </c>
      <c r="I150" s="111">
        <v>23</v>
      </c>
      <c r="J150" s="111">
        <f t="shared" si="24"/>
        <v>67</v>
      </c>
      <c r="K150" s="37"/>
      <c r="L150" s="6" t="s">
        <v>2</v>
      </c>
      <c r="M150" s="28" t="s">
        <v>143</v>
      </c>
      <c r="N150" s="6" t="s">
        <v>12</v>
      </c>
      <c r="O150" s="4">
        <f t="shared" si="25"/>
        <v>50</v>
      </c>
      <c r="P150" s="4">
        <f t="shared" si="26"/>
        <v>38</v>
      </c>
      <c r="Q150" s="4">
        <f t="shared" si="27"/>
        <v>47</v>
      </c>
      <c r="R150" s="4">
        <f t="shared" si="28"/>
        <v>135</v>
      </c>
    </row>
    <row r="151" spans="1:18" hidden="1" x14ac:dyDescent="0.25">
      <c r="A151" s="20" t="s">
        <v>2</v>
      </c>
      <c r="B151" s="20" t="s">
        <v>224</v>
      </c>
      <c r="C151" s="20" t="s">
        <v>157</v>
      </c>
      <c r="D151" s="20" t="s">
        <v>157</v>
      </c>
      <c r="E151" s="20" t="str">
        <f t="shared" si="23"/>
        <v>KOLAKA UTARA-KOLAKA UTARA</v>
      </c>
      <c r="F151" s="21" t="s">
        <v>12</v>
      </c>
      <c r="G151" s="111">
        <v>39</v>
      </c>
      <c r="H151" s="111">
        <v>22</v>
      </c>
      <c r="I151" s="111">
        <v>39</v>
      </c>
      <c r="J151" s="111">
        <f t="shared" si="24"/>
        <v>100</v>
      </c>
      <c r="K151" s="37"/>
      <c r="L151" s="6" t="s">
        <v>2</v>
      </c>
      <c r="M151" s="28" t="s">
        <v>3</v>
      </c>
      <c r="N151" s="6" t="s">
        <v>12</v>
      </c>
      <c r="O151" s="4">
        <f t="shared" si="25"/>
        <v>94</v>
      </c>
      <c r="P151" s="4">
        <f t="shared" si="26"/>
        <v>79</v>
      </c>
      <c r="Q151" s="4">
        <f t="shared" si="27"/>
        <v>92</v>
      </c>
      <c r="R151" s="4">
        <f t="shared" si="28"/>
        <v>265</v>
      </c>
    </row>
    <row r="152" spans="1:18" hidden="1" x14ac:dyDescent="0.25">
      <c r="A152" s="20" t="s">
        <v>2</v>
      </c>
      <c r="B152" s="20" t="s">
        <v>224</v>
      </c>
      <c r="C152" s="20" t="s">
        <v>224</v>
      </c>
      <c r="D152" s="20" t="s">
        <v>158</v>
      </c>
      <c r="E152" s="20" t="str">
        <f t="shared" si="23"/>
        <v>KENDARI-KONAWE</v>
      </c>
      <c r="F152" s="21" t="s">
        <v>12</v>
      </c>
      <c r="G152" s="111">
        <v>52</v>
      </c>
      <c r="H152" s="111">
        <v>33</v>
      </c>
      <c r="I152" s="111">
        <v>51</v>
      </c>
      <c r="J152" s="111">
        <f t="shared" si="24"/>
        <v>136</v>
      </c>
      <c r="K152" s="37"/>
      <c r="L152" s="6" t="s">
        <v>2</v>
      </c>
      <c r="M152" s="28" t="s">
        <v>144</v>
      </c>
      <c r="N152" s="6" t="s">
        <v>12</v>
      </c>
      <c r="O152" s="4">
        <f t="shared" si="25"/>
        <v>32</v>
      </c>
      <c r="P152" s="4">
        <f t="shared" si="26"/>
        <v>18</v>
      </c>
      <c r="Q152" s="4">
        <f t="shared" si="27"/>
        <v>31</v>
      </c>
      <c r="R152" s="4">
        <f t="shared" si="28"/>
        <v>81</v>
      </c>
    </row>
    <row r="153" spans="1:18" hidden="1" x14ac:dyDescent="0.25">
      <c r="A153" s="20" t="s">
        <v>2</v>
      </c>
      <c r="B153" s="20" t="s">
        <v>224</v>
      </c>
      <c r="C153" s="20" t="s">
        <v>224</v>
      </c>
      <c r="D153" s="20" t="s">
        <v>159</v>
      </c>
      <c r="E153" s="20" t="str">
        <f t="shared" si="23"/>
        <v>KENDARI-KONAWE KEPULAUAN</v>
      </c>
      <c r="F153" s="21" t="s">
        <v>12</v>
      </c>
      <c r="G153" s="111">
        <v>3</v>
      </c>
      <c r="H153" s="111">
        <v>2</v>
      </c>
      <c r="I153" s="111">
        <v>3</v>
      </c>
      <c r="J153" s="111">
        <f t="shared" si="24"/>
        <v>8</v>
      </c>
      <c r="K153" s="37"/>
      <c r="L153" s="6" t="s">
        <v>2</v>
      </c>
      <c r="M153" s="28" t="s">
        <v>145</v>
      </c>
      <c r="N153" s="6" t="s">
        <v>12</v>
      </c>
      <c r="O153" s="4">
        <f t="shared" si="25"/>
        <v>142</v>
      </c>
      <c r="P153" s="4">
        <f t="shared" si="26"/>
        <v>132</v>
      </c>
      <c r="Q153" s="4">
        <f t="shared" si="27"/>
        <v>143</v>
      </c>
      <c r="R153" s="4">
        <f t="shared" si="28"/>
        <v>417</v>
      </c>
    </row>
    <row r="154" spans="1:18" hidden="1" x14ac:dyDescent="0.25">
      <c r="A154" s="20" t="s">
        <v>2</v>
      </c>
      <c r="B154" s="20" t="s">
        <v>224</v>
      </c>
      <c r="C154" s="20" t="s">
        <v>224</v>
      </c>
      <c r="D154" s="20" t="s">
        <v>160</v>
      </c>
      <c r="E154" s="20" t="str">
        <f t="shared" si="23"/>
        <v>KENDARI-KONAWE SELATAN</v>
      </c>
      <c r="F154" s="21" t="s">
        <v>12</v>
      </c>
      <c r="G154" s="111">
        <v>67</v>
      </c>
      <c r="H154" s="111">
        <v>42</v>
      </c>
      <c r="I154" s="111">
        <v>67</v>
      </c>
      <c r="J154" s="111">
        <f t="shared" si="24"/>
        <v>176</v>
      </c>
      <c r="K154" s="37"/>
      <c r="L154" s="6" t="s">
        <v>2</v>
      </c>
      <c r="M154" s="28" t="s">
        <v>146</v>
      </c>
      <c r="N154" s="6" t="s">
        <v>12</v>
      </c>
      <c r="O154" s="4">
        <f t="shared" si="25"/>
        <v>12</v>
      </c>
      <c r="P154" s="4">
        <f t="shared" si="26"/>
        <v>9</v>
      </c>
      <c r="Q154" s="4">
        <f t="shared" si="27"/>
        <v>10</v>
      </c>
      <c r="R154" s="4">
        <f t="shared" si="28"/>
        <v>31</v>
      </c>
    </row>
    <row r="155" spans="1:18" hidden="1" x14ac:dyDescent="0.25">
      <c r="A155" s="20" t="s">
        <v>2</v>
      </c>
      <c r="B155" s="20" t="s">
        <v>224</v>
      </c>
      <c r="C155" s="20" t="s">
        <v>224</v>
      </c>
      <c r="D155" s="20" t="s">
        <v>161</v>
      </c>
      <c r="E155" s="20" t="str">
        <f t="shared" si="23"/>
        <v>KENDARI-KONAWE UTARA</v>
      </c>
      <c r="F155" s="21" t="s">
        <v>12</v>
      </c>
      <c r="G155" s="111">
        <v>17</v>
      </c>
      <c r="H155" s="111">
        <v>7</v>
      </c>
      <c r="I155" s="111">
        <v>17</v>
      </c>
      <c r="J155" s="111">
        <f t="shared" si="24"/>
        <v>41</v>
      </c>
      <c r="K155" s="37"/>
      <c r="L155" s="6" t="s">
        <v>2</v>
      </c>
      <c r="M155" s="28" t="s">
        <v>147</v>
      </c>
      <c r="N155" s="6" t="s">
        <v>12</v>
      </c>
      <c r="O155" s="4">
        <f t="shared" si="25"/>
        <v>42</v>
      </c>
      <c r="P155" s="4">
        <f t="shared" si="26"/>
        <v>24</v>
      </c>
      <c r="Q155" s="4">
        <f t="shared" si="27"/>
        <v>38</v>
      </c>
      <c r="R155" s="4">
        <f t="shared" si="28"/>
        <v>104</v>
      </c>
    </row>
    <row r="156" spans="1:18" hidden="1" x14ac:dyDescent="0.25">
      <c r="A156" s="20" t="s">
        <v>2</v>
      </c>
      <c r="B156" s="20" t="s">
        <v>224</v>
      </c>
      <c r="C156" s="20" t="s">
        <v>225</v>
      </c>
      <c r="D156" s="20" t="s">
        <v>162</v>
      </c>
      <c r="E156" s="20" t="str">
        <f t="shared" si="23"/>
        <v>BAU BAU-KOTA BAUBAU</v>
      </c>
      <c r="F156" s="21" t="s">
        <v>12</v>
      </c>
      <c r="G156" s="111">
        <v>63</v>
      </c>
      <c r="H156" s="111">
        <v>60</v>
      </c>
      <c r="I156" s="111">
        <v>63</v>
      </c>
      <c r="J156" s="111">
        <f t="shared" si="24"/>
        <v>186</v>
      </c>
      <c r="K156" s="37"/>
      <c r="L156" s="6" t="s">
        <v>2</v>
      </c>
      <c r="M156" s="28" t="s">
        <v>148</v>
      </c>
      <c r="N156" s="6" t="s">
        <v>12</v>
      </c>
      <c r="O156" s="4">
        <f t="shared" si="25"/>
        <v>8</v>
      </c>
      <c r="P156" s="4">
        <f t="shared" si="26"/>
        <v>3</v>
      </c>
      <c r="Q156" s="4">
        <f t="shared" si="27"/>
        <v>7</v>
      </c>
      <c r="R156" s="4">
        <f t="shared" si="28"/>
        <v>18</v>
      </c>
    </row>
    <row r="157" spans="1:18" hidden="1" x14ac:dyDescent="0.25">
      <c r="A157" s="20" t="s">
        <v>2</v>
      </c>
      <c r="B157" s="20" t="s">
        <v>229</v>
      </c>
      <c r="C157" s="20" t="s">
        <v>223</v>
      </c>
      <c r="D157" s="20" t="s">
        <v>163</v>
      </c>
      <c r="E157" s="20" t="str">
        <f t="shared" si="23"/>
        <v>BITUNG MINAHASA TALAUD-KOTA BITUNG</v>
      </c>
      <c r="F157" s="21" t="s">
        <v>12</v>
      </c>
      <c r="G157" s="111">
        <v>70</v>
      </c>
      <c r="H157" s="111">
        <v>67</v>
      </c>
      <c r="I157" s="111">
        <v>69</v>
      </c>
      <c r="J157" s="111">
        <f t="shared" si="24"/>
        <v>206</v>
      </c>
      <c r="K157" s="37"/>
      <c r="L157" s="6" t="s">
        <v>2</v>
      </c>
      <c r="M157" s="28" t="s">
        <v>149</v>
      </c>
      <c r="N157" s="6" t="s">
        <v>12</v>
      </c>
      <c r="O157" s="4">
        <f t="shared" si="25"/>
        <v>18</v>
      </c>
      <c r="P157" s="4">
        <f t="shared" si="26"/>
        <v>11</v>
      </c>
      <c r="Q157" s="4">
        <f t="shared" si="27"/>
        <v>15</v>
      </c>
      <c r="R157" s="4">
        <f t="shared" si="28"/>
        <v>44</v>
      </c>
    </row>
    <row r="158" spans="1:18" hidden="1" x14ac:dyDescent="0.25">
      <c r="A158" s="20" t="s">
        <v>2</v>
      </c>
      <c r="B158" s="20" t="s">
        <v>3</v>
      </c>
      <c r="C158" s="20" t="s">
        <v>3</v>
      </c>
      <c r="D158" s="20" t="s">
        <v>164</v>
      </c>
      <c r="E158" s="20" t="str">
        <f t="shared" si="23"/>
        <v>GORONTALO-KOTA GORONTALO</v>
      </c>
      <c r="F158" s="21" t="s">
        <v>12</v>
      </c>
      <c r="G158" s="111">
        <v>103</v>
      </c>
      <c r="H158" s="111">
        <v>99</v>
      </c>
      <c r="I158" s="111">
        <v>103</v>
      </c>
      <c r="J158" s="111">
        <f t="shared" si="24"/>
        <v>305</v>
      </c>
      <c r="K158" s="37"/>
      <c r="L158" s="6" t="s">
        <v>2</v>
      </c>
      <c r="M158" s="28" t="s">
        <v>150</v>
      </c>
      <c r="N158" s="6" t="s">
        <v>12</v>
      </c>
      <c r="O158" s="4">
        <f t="shared" si="25"/>
        <v>40</v>
      </c>
      <c r="P158" s="4">
        <f t="shared" si="26"/>
        <v>32</v>
      </c>
      <c r="Q158" s="4">
        <f t="shared" si="27"/>
        <v>39</v>
      </c>
      <c r="R158" s="4">
        <f t="shared" si="28"/>
        <v>111</v>
      </c>
    </row>
    <row r="159" spans="1:18" hidden="1" x14ac:dyDescent="0.25">
      <c r="A159" s="20" t="s">
        <v>2</v>
      </c>
      <c r="B159" s="20" t="s">
        <v>224</v>
      </c>
      <c r="C159" s="20" t="s">
        <v>224</v>
      </c>
      <c r="D159" s="20" t="s">
        <v>165</v>
      </c>
      <c r="E159" s="20" t="str">
        <f t="shared" si="23"/>
        <v>KENDARI-KOTA KENDARI</v>
      </c>
      <c r="F159" s="21" t="s">
        <v>12</v>
      </c>
      <c r="G159" s="111">
        <v>188</v>
      </c>
      <c r="H159" s="111">
        <v>176</v>
      </c>
      <c r="I159" s="111">
        <v>189</v>
      </c>
      <c r="J159" s="111">
        <f t="shared" si="24"/>
        <v>553</v>
      </c>
      <c r="K159" s="37"/>
      <c r="L159" s="6" t="s">
        <v>2</v>
      </c>
      <c r="M159" s="28" t="s">
        <v>151</v>
      </c>
      <c r="N159" s="6" t="s">
        <v>12</v>
      </c>
      <c r="O159" s="4">
        <f t="shared" si="25"/>
        <v>77</v>
      </c>
      <c r="P159" s="4">
        <f t="shared" si="26"/>
        <v>48</v>
      </c>
      <c r="Q159" s="4">
        <f t="shared" si="27"/>
        <v>69</v>
      </c>
      <c r="R159" s="4">
        <f t="shared" si="28"/>
        <v>194</v>
      </c>
    </row>
    <row r="160" spans="1:18" hidden="1" x14ac:dyDescent="0.25">
      <c r="A160" s="20" t="s">
        <v>2</v>
      </c>
      <c r="B160" s="20" t="s">
        <v>229</v>
      </c>
      <c r="C160" s="20" t="s">
        <v>223</v>
      </c>
      <c r="D160" s="20" t="s">
        <v>166</v>
      </c>
      <c r="E160" s="20" t="str">
        <f t="shared" si="23"/>
        <v>BITUNG MINAHASA TALAUD-KOTA KOTAMOBAGU</v>
      </c>
      <c r="F160" s="21" t="s">
        <v>12</v>
      </c>
      <c r="G160" s="111">
        <v>42</v>
      </c>
      <c r="H160" s="111">
        <v>43</v>
      </c>
      <c r="I160" s="111">
        <v>40</v>
      </c>
      <c r="J160" s="111">
        <f t="shared" si="24"/>
        <v>125</v>
      </c>
      <c r="K160" s="37"/>
      <c r="L160" s="6" t="s">
        <v>2</v>
      </c>
      <c r="M160" s="28" t="s">
        <v>152</v>
      </c>
      <c r="N160" s="6" t="s">
        <v>12</v>
      </c>
      <c r="O160" s="4">
        <f t="shared" si="25"/>
        <v>36</v>
      </c>
      <c r="P160" s="4">
        <f t="shared" si="26"/>
        <v>19</v>
      </c>
      <c r="Q160" s="4">
        <f t="shared" si="27"/>
        <v>31</v>
      </c>
      <c r="R160" s="4">
        <f t="shared" si="28"/>
        <v>86</v>
      </c>
    </row>
    <row r="161" spans="1:18" hidden="1" x14ac:dyDescent="0.25">
      <c r="A161" s="20" t="s">
        <v>2</v>
      </c>
      <c r="B161" s="20" t="s">
        <v>232</v>
      </c>
      <c r="C161" s="20" t="s">
        <v>145</v>
      </c>
      <c r="D161" s="20" t="s">
        <v>167</v>
      </c>
      <c r="E161" s="20" t="str">
        <f t="shared" si="23"/>
        <v>GOWA-KOTA MAKASSAR</v>
      </c>
      <c r="F161" s="21" t="s">
        <v>12</v>
      </c>
      <c r="G161" s="111">
        <v>234</v>
      </c>
      <c r="H161" s="111">
        <v>210</v>
      </c>
      <c r="I161" s="111">
        <v>234</v>
      </c>
      <c r="J161" s="111">
        <f t="shared" si="24"/>
        <v>678</v>
      </c>
      <c r="K161" s="37"/>
      <c r="L161" s="6" t="s">
        <v>2</v>
      </c>
      <c r="M161" s="28" t="s">
        <v>220</v>
      </c>
      <c r="N161" s="6" t="s">
        <v>12</v>
      </c>
      <c r="O161" s="4">
        <f t="shared" si="25"/>
        <v>31</v>
      </c>
      <c r="P161" s="4">
        <f t="shared" si="26"/>
        <v>13</v>
      </c>
      <c r="Q161" s="4">
        <f t="shared" si="27"/>
        <v>23</v>
      </c>
      <c r="R161" s="4">
        <f t="shared" si="28"/>
        <v>67</v>
      </c>
    </row>
    <row r="162" spans="1:18" hidden="1" x14ac:dyDescent="0.25">
      <c r="A162" s="20" t="s">
        <v>2</v>
      </c>
      <c r="B162" s="20" t="s">
        <v>232</v>
      </c>
      <c r="C162" s="20" t="s">
        <v>231</v>
      </c>
      <c r="D162" s="20" t="s">
        <v>167</v>
      </c>
      <c r="E162" s="20" t="str">
        <f t="shared" si="23"/>
        <v>MAKASSAR INNER-KOTA MAKASSAR</v>
      </c>
      <c r="F162" s="21" t="s">
        <v>12</v>
      </c>
      <c r="G162" s="111">
        <v>529</v>
      </c>
      <c r="H162" s="111">
        <v>469</v>
      </c>
      <c r="I162" s="111">
        <v>527</v>
      </c>
      <c r="J162" s="111">
        <f t="shared" ref="J162:J193" si="29">SUM(G162:I162)</f>
        <v>1525</v>
      </c>
      <c r="K162" s="37"/>
      <c r="L162" s="6" t="s">
        <v>2</v>
      </c>
      <c r="M162" s="28" t="s">
        <v>153</v>
      </c>
      <c r="N162" s="6" t="s">
        <v>12</v>
      </c>
      <c r="O162" s="4">
        <f t="shared" si="25"/>
        <v>12</v>
      </c>
      <c r="P162" s="4">
        <f t="shared" si="26"/>
        <v>6</v>
      </c>
      <c r="Q162" s="4">
        <f t="shared" si="27"/>
        <v>11</v>
      </c>
      <c r="R162" s="4">
        <f t="shared" si="28"/>
        <v>29</v>
      </c>
    </row>
    <row r="163" spans="1:18" hidden="1" x14ac:dyDescent="0.25">
      <c r="A163" s="20" t="s">
        <v>2</v>
      </c>
      <c r="B163" s="20" t="s">
        <v>229</v>
      </c>
      <c r="C163" s="20" t="s">
        <v>229</v>
      </c>
      <c r="D163" s="20" t="s">
        <v>168</v>
      </c>
      <c r="E163" s="20" t="str">
        <f t="shared" si="23"/>
        <v>MANADO-KOTA MANADO</v>
      </c>
      <c r="F163" s="21" t="s">
        <v>12</v>
      </c>
      <c r="G163" s="111">
        <v>280</v>
      </c>
      <c r="H163" s="111">
        <v>266</v>
      </c>
      <c r="I163" s="111">
        <v>280</v>
      </c>
      <c r="J163" s="111">
        <f t="shared" si="29"/>
        <v>826</v>
      </c>
      <c r="K163" s="37"/>
      <c r="L163" s="6" t="s">
        <v>2</v>
      </c>
      <c r="M163" s="28" t="s">
        <v>154</v>
      </c>
      <c r="N163" s="6" t="s">
        <v>12</v>
      </c>
      <c r="O163" s="4">
        <f t="shared" si="25"/>
        <v>18</v>
      </c>
      <c r="P163" s="4">
        <f t="shared" si="26"/>
        <v>10</v>
      </c>
      <c r="Q163" s="4">
        <f t="shared" si="27"/>
        <v>5</v>
      </c>
      <c r="R163" s="4">
        <f t="shared" si="28"/>
        <v>33</v>
      </c>
    </row>
    <row r="164" spans="1:18" hidden="1" x14ac:dyDescent="0.25">
      <c r="A164" s="20" t="s">
        <v>2</v>
      </c>
      <c r="B164" s="20" t="s">
        <v>227</v>
      </c>
      <c r="C164" s="20" t="s">
        <v>230</v>
      </c>
      <c r="D164" s="20" t="s">
        <v>169</v>
      </c>
      <c r="E164" s="20" t="str">
        <f t="shared" si="23"/>
        <v>PALOPO SOROWAKO-KOTA PALOPO</v>
      </c>
      <c r="F164" s="21" t="s">
        <v>12</v>
      </c>
      <c r="G164" s="111">
        <v>82</v>
      </c>
      <c r="H164" s="111">
        <v>74</v>
      </c>
      <c r="I164" s="111">
        <v>81</v>
      </c>
      <c r="J164" s="111">
        <f t="shared" si="29"/>
        <v>237</v>
      </c>
      <c r="K164" s="37"/>
      <c r="L164" s="6" t="s">
        <v>2</v>
      </c>
      <c r="M164" s="28" t="s">
        <v>155</v>
      </c>
      <c r="N164" s="6" t="s">
        <v>12</v>
      </c>
      <c r="O164" s="4">
        <f t="shared" si="25"/>
        <v>66</v>
      </c>
      <c r="P164" s="4">
        <f t="shared" si="26"/>
        <v>52</v>
      </c>
      <c r="Q164" s="4">
        <f t="shared" si="27"/>
        <v>65</v>
      </c>
      <c r="R164" s="4">
        <f t="shared" si="28"/>
        <v>183</v>
      </c>
    </row>
    <row r="165" spans="1:18" hidden="1" x14ac:dyDescent="0.25">
      <c r="A165" s="20" t="s">
        <v>2</v>
      </c>
      <c r="B165" s="20" t="s">
        <v>226</v>
      </c>
      <c r="C165" s="20" t="s">
        <v>226</v>
      </c>
      <c r="D165" s="20" t="s">
        <v>170</v>
      </c>
      <c r="E165" s="20" t="str">
        <f t="shared" si="23"/>
        <v>PALU-KOTA PALU</v>
      </c>
      <c r="F165" s="21" t="s">
        <v>12</v>
      </c>
      <c r="G165" s="111">
        <v>207</v>
      </c>
      <c r="H165" s="111">
        <v>197</v>
      </c>
      <c r="I165" s="111">
        <v>206</v>
      </c>
      <c r="J165" s="111">
        <f t="shared" si="29"/>
        <v>610</v>
      </c>
      <c r="K165" s="37"/>
      <c r="L165" s="6" t="s">
        <v>2</v>
      </c>
      <c r="M165" s="28" t="s">
        <v>156</v>
      </c>
      <c r="N165" s="6" t="s">
        <v>12</v>
      </c>
      <c r="O165" s="4">
        <f t="shared" si="25"/>
        <v>23</v>
      </c>
      <c r="P165" s="4">
        <f t="shared" si="26"/>
        <v>21</v>
      </c>
      <c r="Q165" s="4">
        <f t="shared" si="27"/>
        <v>23</v>
      </c>
      <c r="R165" s="4">
        <f t="shared" si="28"/>
        <v>67</v>
      </c>
    </row>
    <row r="166" spans="1:18" hidden="1" x14ac:dyDescent="0.25">
      <c r="A166" s="20" t="s">
        <v>2</v>
      </c>
      <c r="B166" s="20" t="s">
        <v>227</v>
      </c>
      <c r="C166" s="20" t="s">
        <v>227</v>
      </c>
      <c r="D166" s="20" t="s">
        <v>171</v>
      </c>
      <c r="E166" s="20" t="str">
        <f t="shared" si="23"/>
        <v>PARE-PARE-KOTA PARE-PARE</v>
      </c>
      <c r="F166" s="21" t="s">
        <v>12</v>
      </c>
      <c r="G166" s="111">
        <v>62</v>
      </c>
      <c r="H166" s="111">
        <v>63</v>
      </c>
      <c r="I166" s="111">
        <v>60</v>
      </c>
      <c r="J166" s="111">
        <f t="shared" si="29"/>
        <v>185</v>
      </c>
      <c r="K166" s="37"/>
      <c r="L166" s="6" t="s">
        <v>2</v>
      </c>
      <c r="M166" s="28" t="s">
        <v>157</v>
      </c>
      <c r="N166" s="6" t="s">
        <v>12</v>
      </c>
      <c r="O166" s="4">
        <f t="shared" si="25"/>
        <v>39</v>
      </c>
      <c r="P166" s="4">
        <f t="shared" si="26"/>
        <v>22</v>
      </c>
      <c r="Q166" s="4">
        <f t="shared" si="27"/>
        <v>39</v>
      </c>
      <c r="R166" s="4">
        <f t="shared" si="28"/>
        <v>100</v>
      </c>
    </row>
    <row r="167" spans="1:18" hidden="1" x14ac:dyDescent="0.25">
      <c r="A167" s="20" t="s">
        <v>2</v>
      </c>
      <c r="B167" s="20" t="s">
        <v>229</v>
      </c>
      <c r="C167" s="20" t="s">
        <v>228</v>
      </c>
      <c r="D167" s="20" t="s">
        <v>172</v>
      </c>
      <c r="E167" s="20" t="str">
        <f t="shared" si="23"/>
        <v>TERNATE-KOTA TERNATE</v>
      </c>
      <c r="F167" s="21" t="s">
        <v>12</v>
      </c>
      <c r="G167" s="111">
        <v>90</v>
      </c>
      <c r="H167" s="111">
        <v>85</v>
      </c>
      <c r="I167" s="111">
        <v>90</v>
      </c>
      <c r="J167" s="111">
        <f t="shared" si="29"/>
        <v>265</v>
      </c>
      <c r="K167" s="37"/>
      <c r="L167" s="6" t="s">
        <v>2</v>
      </c>
      <c r="M167" s="28" t="s">
        <v>158</v>
      </c>
      <c r="N167" s="6" t="s">
        <v>12</v>
      </c>
      <c r="O167" s="4">
        <f t="shared" si="25"/>
        <v>52</v>
      </c>
      <c r="P167" s="4">
        <f t="shared" si="26"/>
        <v>33</v>
      </c>
      <c r="Q167" s="4">
        <f t="shared" si="27"/>
        <v>51</v>
      </c>
      <c r="R167" s="4">
        <f t="shared" si="28"/>
        <v>136</v>
      </c>
    </row>
    <row r="168" spans="1:18" hidden="1" x14ac:dyDescent="0.25">
      <c r="A168" s="20" t="s">
        <v>2</v>
      </c>
      <c r="B168" s="20" t="s">
        <v>229</v>
      </c>
      <c r="C168" s="20" t="s">
        <v>228</v>
      </c>
      <c r="D168" s="20" t="s">
        <v>173</v>
      </c>
      <c r="E168" s="20" t="str">
        <f t="shared" si="23"/>
        <v>TERNATE-KOTA TIDORE KEPULAUAN</v>
      </c>
      <c r="F168" s="21" t="s">
        <v>12</v>
      </c>
      <c r="G168" s="111">
        <v>33</v>
      </c>
      <c r="H168" s="111">
        <v>24</v>
      </c>
      <c r="I168" s="111">
        <v>32</v>
      </c>
      <c r="J168" s="111">
        <f t="shared" si="29"/>
        <v>89</v>
      </c>
      <c r="K168" s="37"/>
      <c r="L168" s="6" t="s">
        <v>2</v>
      </c>
      <c r="M168" s="28" t="s">
        <v>159</v>
      </c>
      <c r="N168" s="6" t="s">
        <v>12</v>
      </c>
      <c r="O168" s="4">
        <f t="shared" si="25"/>
        <v>3</v>
      </c>
      <c r="P168" s="4">
        <f t="shared" si="26"/>
        <v>2</v>
      </c>
      <c r="Q168" s="4">
        <f t="shared" si="27"/>
        <v>3</v>
      </c>
      <c r="R168" s="4">
        <f t="shared" si="28"/>
        <v>8</v>
      </c>
    </row>
    <row r="169" spans="1:18" hidden="1" x14ac:dyDescent="0.25">
      <c r="A169" s="20" t="s">
        <v>2</v>
      </c>
      <c r="B169" s="20" t="s">
        <v>229</v>
      </c>
      <c r="C169" s="20" t="s">
        <v>223</v>
      </c>
      <c r="D169" s="20" t="s">
        <v>174</v>
      </c>
      <c r="E169" s="20" t="str">
        <f t="shared" si="23"/>
        <v>BITUNG MINAHASA TALAUD-KOTA TOMOHON</v>
      </c>
      <c r="F169" s="21" t="s">
        <v>12</v>
      </c>
      <c r="G169" s="111">
        <v>41</v>
      </c>
      <c r="H169" s="111">
        <v>36</v>
      </c>
      <c r="I169" s="111">
        <v>41</v>
      </c>
      <c r="J169" s="111">
        <f t="shared" si="29"/>
        <v>118</v>
      </c>
      <c r="K169" s="37"/>
      <c r="L169" s="6" t="s">
        <v>2</v>
      </c>
      <c r="M169" s="28" t="s">
        <v>160</v>
      </c>
      <c r="N169" s="6" t="s">
        <v>12</v>
      </c>
      <c r="O169" s="4">
        <f t="shared" si="25"/>
        <v>67</v>
      </c>
      <c r="P169" s="4">
        <f t="shared" si="26"/>
        <v>42</v>
      </c>
      <c r="Q169" s="4">
        <f t="shared" si="27"/>
        <v>67</v>
      </c>
      <c r="R169" s="4">
        <f t="shared" si="28"/>
        <v>176</v>
      </c>
    </row>
    <row r="170" spans="1:18" hidden="1" x14ac:dyDescent="0.25">
      <c r="A170" s="20" t="s">
        <v>2</v>
      </c>
      <c r="B170" s="20" t="s">
        <v>227</v>
      </c>
      <c r="C170" s="20" t="s">
        <v>230</v>
      </c>
      <c r="D170" s="20" t="s">
        <v>175</v>
      </c>
      <c r="E170" s="20" t="str">
        <f t="shared" si="23"/>
        <v>PALOPO SOROWAKO-LUWU</v>
      </c>
      <c r="F170" s="21" t="s">
        <v>12</v>
      </c>
      <c r="G170" s="111">
        <v>90</v>
      </c>
      <c r="H170" s="111">
        <v>64</v>
      </c>
      <c r="I170" s="111">
        <v>86</v>
      </c>
      <c r="J170" s="111">
        <f t="shared" si="29"/>
        <v>240</v>
      </c>
      <c r="K170" s="37"/>
      <c r="L170" s="6" t="s">
        <v>2</v>
      </c>
      <c r="M170" s="28" t="s">
        <v>161</v>
      </c>
      <c r="N170" s="6" t="s">
        <v>12</v>
      </c>
      <c r="O170" s="4">
        <f t="shared" ref="O170:O201" si="30">SUMIF($D:$D,$M170,G:G)</f>
        <v>17</v>
      </c>
      <c r="P170" s="4">
        <f t="shared" ref="P170:P201" si="31">SUMIF($D:$D,$M170,H:H)</f>
        <v>7</v>
      </c>
      <c r="Q170" s="4">
        <f t="shared" ref="Q170:Q201" si="32">SUMIF($D:$D,$M170,I:I)</f>
        <v>17</v>
      </c>
      <c r="R170" s="4">
        <f t="shared" si="28"/>
        <v>41</v>
      </c>
    </row>
    <row r="171" spans="1:18" hidden="1" x14ac:dyDescent="0.25">
      <c r="A171" s="20" t="s">
        <v>2</v>
      </c>
      <c r="B171" s="20" t="s">
        <v>227</v>
      </c>
      <c r="C171" s="20" t="s">
        <v>230</v>
      </c>
      <c r="D171" s="20" t="s">
        <v>176</v>
      </c>
      <c r="E171" s="20" t="str">
        <f t="shared" si="23"/>
        <v>PALOPO SOROWAKO-LUWU TIMUR</v>
      </c>
      <c r="F171" s="21" t="s">
        <v>12</v>
      </c>
      <c r="G171" s="111">
        <v>82</v>
      </c>
      <c r="H171" s="111">
        <v>70</v>
      </c>
      <c r="I171" s="111">
        <v>82</v>
      </c>
      <c r="J171" s="111">
        <f t="shared" si="29"/>
        <v>234</v>
      </c>
      <c r="K171" s="37"/>
      <c r="L171" s="6" t="s">
        <v>2</v>
      </c>
      <c r="M171" s="28" t="s">
        <v>162</v>
      </c>
      <c r="N171" s="6" t="s">
        <v>12</v>
      </c>
      <c r="O171" s="4">
        <f t="shared" si="30"/>
        <v>63</v>
      </c>
      <c r="P171" s="4">
        <f t="shared" si="31"/>
        <v>60</v>
      </c>
      <c r="Q171" s="4">
        <f t="shared" si="32"/>
        <v>63</v>
      </c>
      <c r="R171" s="4">
        <f t="shared" si="28"/>
        <v>186</v>
      </c>
    </row>
    <row r="172" spans="1:18" hidden="1" x14ac:dyDescent="0.25">
      <c r="A172" s="20" t="s">
        <v>2</v>
      </c>
      <c r="B172" s="20" t="s">
        <v>227</v>
      </c>
      <c r="C172" s="20" t="s">
        <v>230</v>
      </c>
      <c r="D172" s="20" t="s">
        <v>177</v>
      </c>
      <c r="E172" s="20" t="str">
        <f t="shared" si="23"/>
        <v>PALOPO SOROWAKO-LUWU UTARA</v>
      </c>
      <c r="F172" s="21" t="s">
        <v>12</v>
      </c>
      <c r="G172" s="111">
        <v>69</v>
      </c>
      <c r="H172" s="111">
        <v>47</v>
      </c>
      <c r="I172" s="111">
        <v>68</v>
      </c>
      <c r="J172" s="111">
        <f t="shared" si="29"/>
        <v>184</v>
      </c>
      <c r="K172" s="37"/>
      <c r="L172" s="6" t="s">
        <v>2</v>
      </c>
      <c r="M172" s="28" t="s">
        <v>163</v>
      </c>
      <c r="N172" s="6" t="s">
        <v>12</v>
      </c>
      <c r="O172" s="4">
        <f t="shared" si="30"/>
        <v>70</v>
      </c>
      <c r="P172" s="4">
        <f t="shared" si="31"/>
        <v>67</v>
      </c>
      <c r="Q172" s="4">
        <f t="shared" si="32"/>
        <v>69</v>
      </c>
      <c r="R172" s="4">
        <f t="shared" si="28"/>
        <v>206</v>
      </c>
    </row>
    <row r="173" spans="1:18" hidden="1" x14ac:dyDescent="0.25">
      <c r="A173" s="20" t="s">
        <v>2</v>
      </c>
      <c r="B173" s="20" t="s">
        <v>227</v>
      </c>
      <c r="C173" s="20" t="s">
        <v>180</v>
      </c>
      <c r="D173" s="20" t="s">
        <v>178</v>
      </c>
      <c r="E173" s="20" t="str">
        <f t="shared" si="23"/>
        <v>MAMUJU-MAJENE</v>
      </c>
      <c r="F173" s="21" t="s">
        <v>12</v>
      </c>
      <c r="G173" s="111">
        <v>39</v>
      </c>
      <c r="H173" s="111">
        <v>25</v>
      </c>
      <c r="I173" s="111">
        <v>37</v>
      </c>
      <c r="J173" s="111">
        <f t="shared" si="29"/>
        <v>101</v>
      </c>
      <c r="K173" s="37"/>
      <c r="L173" s="6" t="s">
        <v>2</v>
      </c>
      <c r="M173" s="28" t="s">
        <v>164</v>
      </c>
      <c r="N173" s="6" t="s">
        <v>12</v>
      </c>
      <c r="O173" s="4">
        <f t="shared" si="30"/>
        <v>103</v>
      </c>
      <c r="P173" s="4">
        <f t="shared" si="31"/>
        <v>99</v>
      </c>
      <c r="Q173" s="4">
        <f t="shared" si="32"/>
        <v>103</v>
      </c>
      <c r="R173" s="4">
        <f t="shared" si="28"/>
        <v>305</v>
      </c>
    </row>
    <row r="174" spans="1:18" hidden="1" x14ac:dyDescent="0.25">
      <c r="A174" s="20" t="s">
        <v>2</v>
      </c>
      <c r="B174" s="20" t="s">
        <v>227</v>
      </c>
      <c r="C174" s="20" t="s">
        <v>180</v>
      </c>
      <c r="D174" s="20" t="s">
        <v>179</v>
      </c>
      <c r="E174" s="20" t="str">
        <f t="shared" si="23"/>
        <v>MAMUJU-MAMASA</v>
      </c>
      <c r="F174" s="21" t="s">
        <v>12</v>
      </c>
      <c r="G174" s="111">
        <v>11</v>
      </c>
      <c r="H174" s="111">
        <v>8</v>
      </c>
      <c r="I174" s="111">
        <v>9</v>
      </c>
      <c r="J174" s="111">
        <f t="shared" si="29"/>
        <v>28</v>
      </c>
      <c r="K174" s="37"/>
      <c r="L174" s="6" t="s">
        <v>2</v>
      </c>
      <c r="M174" s="28" t="s">
        <v>165</v>
      </c>
      <c r="N174" s="6" t="s">
        <v>12</v>
      </c>
      <c r="O174" s="4">
        <f t="shared" si="30"/>
        <v>188</v>
      </c>
      <c r="P174" s="4">
        <f t="shared" si="31"/>
        <v>176</v>
      </c>
      <c r="Q174" s="4">
        <f t="shared" si="32"/>
        <v>189</v>
      </c>
      <c r="R174" s="4">
        <f t="shared" si="28"/>
        <v>553</v>
      </c>
    </row>
    <row r="175" spans="1:18" hidden="1" x14ac:dyDescent="0.25">
      <c r="A175" s="20" t="s">
        <v>2</v>
      </c>
      <c r="B175" s="20" t="s">
        <v>227</v>
      </c>
      <c r="C175" s="20" t="s">
        <v>180</v>
      </c>
      <c r="D175" s="20" t="s">
        <v>180</v>
      </c>
      <c r="E175" s="20" t="str">
        <f t="shared" si="23"/>
        <v>MAMUJU-MAMUJU</v>
      </c>
      <c r="F175" s="21" t="s">
        <v>12</v>
      </c>
      <c r="G175" s="111">
        <v>63</v>
      </c>
      <c r="H175" s="111">
        <v>49</v>
      </c>
      <c r="I175" s="111">
        <v>63</v>
      </c>
      <c r="J175" s="111">
        <f t="shared" si="29"/>
        <v>175</v>
      </c>
      <c r="K175" s="37"/>
      <c r="L175" s="6" t="s">
        <v>2</v>
      </c>
      <c r="M175" s="28" t="s">
        <v>166</v>
      </c>
      <c r="N175" s="6" t="s">
        <v>12</v>
      </c>
      <c r="O175" s="4">
        <f t="shared" si="30"/>
        <v>42</v>
      </c>
      <c r="P175" s="4">
        <f t="shared" si="31"/>
        <v>43</v>
      </c>
      <c r="Q175" s="4">
        <f t="shared" si="32"/>
        <v>40</v>
      </c>
      <c r="R175" s="4">
        <f t="shared" si="28"/>
        <v>125</v>
      </c>
    </row>
    <row r="176" spans="1:18" hidden="1" x14ac:dyDescent="0.25">
      <c r="A176" s="20" t="s">
        <v>2</v>
      </c>
      <c r="B176" s="20" t="s">
        <v>227</v>
      </c>
      <c r="C176" s="20" t="s">
        <v>180</v>
      </c>
      <c r="D176" s="20" t="s">
        <v>181</v>
      </c>
      <c r="E176" s="20" t="str">
        <f t="shared" si="23"/>
        <v>MAMUJU-MAMUJU TENGAH</v>
      </c>
      <c r="F176" s="21" t="s">
        <v>12</v>
      </c>
      <c r="G176" s="111">
        <v>29</v>
      </c>
      <c r="H176" s="111">
        <v>15</v>
      </c>
      <c r="I176" s="111">
        <v>28</v>
      </c>
      <c r="J176" s="111">
        <f t="shared" si="29"/>
        <v>72</v>
      </c>
      <c r="K176" s="37"/>
      <c r="L176" s="6" t="s">
        <v>2</v>
      </c>
      <c r="M176" s="28" t="s">
        <v>167</v>
      </c>
      <c r="N176" s="6" t="s">
        <v>12</v>
      </c>
      <c r="O176" s="4">
        <f t="shared" si="30"/>
        <v>763</v>
      </c>
      <c r="P176" s="4">
        <f t="shared" si="31"/>
        <v>679</v>
      </c>
      <c r="Q176" s="4">
        <f t="shared" si="32"/>
        <v>761</v>
      </c>
      <c r="R176" s="4">
        <f t="shared" si="28"/>
        <v>2203</v>
      </c>
    </row>
    <row r="177" spans="1:18" hidden="1" x14ac:dyDescent="0.25">
      <c r="A177" s="20" t="s">
        <v>2</v>
      </c>
      <c r="B177" s="20" t="s">
        <v>226</v>
      </c>
      <c r="C177" s="20" t="s">
        <v>226</v>
      </c>
      <c r="D177" s="20" t="s">
        <v>182</v>
      </c>
      <c r="E177" s="20" t="str">
        <f t="shared" si="23"/>
        <v>PALU-MAMUJU UTARA</v>
      </c>
      <c r="F177" s="21" t="s">
        <v>12</v>
      </c>
      <c r="G177" s="111">
        <v>37</v>
      </c>
      <c r="H177" s="111">
        <v>28</v>
      </c>
      <c r="I177" s="111">
        <v>36</v>
      </c>
      <c r="J177" s="111">
        <f t="shared" si="29"/>
        <v>101</v>
      </c>
      <c r="K177" s="37"/>
      <c r="L177" s="6" t="s">
        <v>2</v>
      </c>
      <c r="M177" s="28" t="s">
        <v>168</v>
      </c>
      <c r="N177" s="6" t="s">
        <v>12</v>
      </c>
      <c r="O177" s="4">
        <f t="shared" si="30"/>
        <v>280</v>
      </c>
      <c r="P177" s="4">
        <f t="shared" si="31"/>
        <v>266</v>
      </c>
      <c r="Q177" s="4">
        <f t="shared" si="32"/>
        <v>280</v>
      </c>
      <c r="R177" s="4">
        <f t="shared" si="28"/>
        <v>826</v>
      </c>
    </row>
    <row r="178" spans="1:18" hidden="1" x14ac:dyDescent="0.25">
      <c r="A178" s="20" t="s">
        <v>2</v>
      </c>
      <c r="B178" s="20" t="s">
        <v>232</v>
      </c>
      <c r="C178" s="20" t="s">
        <v>222</v>
      </c>
      <c r="D178" s="20" t="s">
        <v>183</v>
      </c>
      <c r="E178" s="20" t="str">
        <f t="shared" si="23"/>
        <v>BARRU MAROS-MAROS</v>
      </c>
      <c r="F178" s="21" t="s">
        <v>12</v>
      </c>
      <c r="G178" s="111">
        <v>103</v>
      </c>
      <c r="H178" s="111">
        <v>92</v>
      </c>
      <c r="I178" s="111">
        <v>102</v>
      </c>
      <c r="J178" s="111">
        <f t="shared" si="29"/>
        <v>297</v>
      </c>
      <c r="K178" s="37"/>
      <c r="L178" s="6" t="s">
        <v>2</v>
      </c>
      <c r="M178" s="28" t="s">
        <v>169</v>
      </c>
      <c r="N178" s="6" t="s">
        <v>12</v>
      </c>
      <c r="O178" s="4">
        <f t="shared" si="30"/>
        <v>82</v>
      </c>
      <c r="P178" s="4">
        <f t="shared" si="31"/>
        <v>74</v>
      </c>
      <c r="Q178" s="4">
        <f t="shared" si="32"/>
        <v>81</v>
      </c>
      <c r="R178" s="4">
        <f t="shared" si="28"/>
        <v>237</v>
      </c>
    </row>
    <row r="179" spans="1:18" hidden="1" x14ac:dyDescent="0.25">
      <c r="A179" s="20" t="s">
        <v>2</v>
      </c>
      <c r="B179" s="20" t="s">
        <v>229</v>
      </c>
      <c r="C179" s="20" t="s">
        <v>223</v>
      </c>
      <c r="D179" s="20" t="s">
        <v>184</v>
      </c>
      <c r="E179" s="20" t="str">
        <f t="shared" si="23"/>
        <v>BITUNG MINAHASA TALAUD-MINAHASA</v>
      </c>
      <c r="F179" s="21" t="s">
        <v>12</v>
      </c>
      <c r="G179" s="111">
        <v>108</v>
      </c>
      <c r="H179" s="111">
        <v>103</v>
      </c>
      <c r="I179" s="111">
        <v>106</v>
      </c>
      <c r="J179" s="111">
        <f t="shared" si="29"/>
        <v>317</v>
      </c>
      <c r="K179" s="37"/>
      <c r="L179" s="6" t="s">
        <v>2</v>
      </c>
      <c r="M179" s="28" t="s">
        <v>170</v>
      </c>
      <c r="N179" s="6" t="s">
        <v>12</v>
      </c>
      <c r="O179" s="4">
        <f t="shared" si="30"/>
        <v>207</v>
      </c>
      <c r="P179" s="4">
        <f t="shared" si="31"/>
        <v>197</v>
      </c>
      <c r="Q179" s="4">
        <f t="shared" si="32"/>
        <v>206</v>
      </c>
      <c r="R179" s="4">
        <f t="shared" si="28"/>
        <v>610</v>
      </c>
    </row>
    <row r="180" spans="1:18" hidden="1" x14ac:dyDescent="0.25">
      <c r="A180" s="20" t="s">
        <v>2</v>
      </c>
      <c r="B180" s="20" t="s">
        <v>229</v>
      </c>
      <c r="C180" s="20" t="s">
        <v>223</v>
      </c>
      <c r="D180" s="20" t="s">
        <v>185</v>
      </c>
      <c r="E180" s="20" t="str">
        <f t="shared" si="23"/>
        <v>BITUNG MINAHASA TALAUD-MINAHASA SELATAN</v>
      </c>
      <c r="F180" s="21" t="s">
        <v>12</v>
      </c>
      <c r="G180" s="111">
        <v>54</v>
      </c>
      <c r="H180" s="111">
        <v>39</v>
      </c>
      <c r="I180" s="111">
        <v>52</v>
      </c>
      <c r="J180" s="111">
        <f t="shared" si="29"/>
        <v>145</v>
      </c>
      <c r="K180" s="37"/>
      <c r="L180" s="6" t="s">
        <v>2</v>
      </c>
      <c r="M180" s="28" t="s">
        <v>171</v>
      </c>
      <c r="N180" s="6" t="s">
        <v>12</v>
      </c>
      <c r="O180" s="4">
        <f t="shared" si="30"/>
        <v>62</v>
      </c>
      <c r="P180" s="4">
        <f t="shared" si="31"/>
        <v>63</v>
      </c>
      <c r="Q180" s="4">
        <f t="shared" si="32"/>
        <v>60</v>
      </c>
      <c r="R180" s="4">
        <f t="shared" si="28"/>
        <v>185</v>
      </c>
    </row>
    <row r="181" spans="1:18" hidden="1" x14ac:dyDescent="0.25">
      <c r="A181" s="20" t="s">
        <v>2</v>
      </c>
      <c r="B181" s="20" t="s">
        <v>229</v>
      </c>
      <c r="C181" s="20" t="s">
        <v>223</v>
      </c>
      <c r="D181" s="20" t="s">
        <v>186</v>
      </c>
      <c r="E181" s="20" t="str">
        <f t="shared" si="23"/>
        <v>BITUNG MINAHASA TALAUD-MINAHASA TENGGARA</v>
      </c>
      <c r="F181" s="21" t="s">
        <v>12</v>
      </c>
      <c r="G181" s="111">
        <v>24</v>
      </c>
      <c r="H181" s="111">
        <v>18</v>
      </c>
      <c r="I181" s="111">
        <v>22</v>
      </c>
      <c r="J181" s="111">
        <f t="shared" si="29"/>
        <v>64</v>
      </c>
      <c r="K181" s="37"/>
      <c r="L181" s="6" t="s">
        <v>2</v>
      </c>
      <c r="M181" s="28" t="s">
        <v>172</v>
      </c>
      <c r="N181" s="6" t="s">
        <v>12</v>
      </c>
      <c r="O181" s="4">
        <f t="shared" si="30"/>
        <v>90</v>
      </c>
      <c r="P181" s="4">
        <f t="shared" si="31"/>
        <v>85</v>
      </c>
      <c r="Q181" s="4">
        <f t="shared" si="32"/>
        <v>90</v>
      </c>
      <c r="R181" s="4">
        <f t="shared" si="28"/>
        <v>265</v>
      </c>
    </row>
    <row r="182" spans="1:18" hidden="1" x14ac:dyDescent="0.25">
      <c r="A182" s="20" t="s">
        <v>2</v>
      </c>
      <c r="B182" s="20" t="s">
        <v>229</v>
      </c>
      <c r="C182" s="20" t="s">
        <v>223</v>
      </c>
      <c r="D182" s="20" t="s">
        <v>187</v>
      </c>
      <c r="E182" s="20" t="str">
        <f t="shared" si="23"/>
        <v>BITUNG MINAHASA TALAUD-MINAHASA UTARA</v>
      </c>
      <c r="F182" s="21" t="s">
        <v>12</v>
      </c>
      <c r="G182" s="111">
        <v>87</v>
      </c>
      <c r="H182" s="111">
        <v>66</v>
      </c>
      <c r="I182" s="111">
        <v>78</v>
      </c>
      <c r="J182" s="111">
        <f t="shared" si="29"/>
        <v>231</v>
      </c>
      <c r="K182" s="37"/>
      <c r="L182" s="6" t="s">
        <v>2</v>
      </c>
      <c r="M182" s="28" t="s">
        <v>173</v>
      </c>
      <c r="N182" s="6" t="s">
        <v>12</v>
      </c>
      <c r="O182" s="4">
        <f t="shared" si="30"/>
        <v>33</v>
      </c>
      <c r="P182" s="4">
        <f t="shared" si="31"/>
        <v>24</v>
      </c>
      <c r="Q182" s="4">
        <f t="shared" si="32"/>
        <v>32</v>
      </c>
      <c r="R182" s="4">
        <f t="shared" si="28"/>
        <v>89</v>
      </c>
    </row>
    <row r="183" spans="1:18" hidden="1" x14ac:dyDescent="0.25">
      <c r="A183" s="20" t="s">
        <v>2</v>
      </c>
      <c r="B183" s="20" t="s">
        <v>226</v>
      </c>
      <c r="C183" s="20" t="s">
        <v>123</v>
      </c>
      <c r="D183" s="20" t="s">
        <v>188</v>
      </c>
      <c r="E183" s="20" t="str">
        <f t="shared" si="23"/>
        <v>BANGGAI-MOROWALI</v>
      </c>
      <c r="F183" s="21" t="s">
        <v>12</v>
      </c>
      <c r="G183" s="111">
        <v>66</v>
      </c>
      <c r="H183" s="111">
        <v>41</v>
      </c>
      <c r="I183" s="111">
        <v>66</v>
      </c>
      <c r="J183" s="111">
        <f t="shared" si="29"/>
        <v>173</v>
      </c>
      <c r="K183" s="37"/>
      <c r="L183" s="6" t="s">
        <v>2</v>
      </c>
      <c r="M183" s="28" t="s">
        <v>174</v>
      </c>
      <c r="N183" s="6" t="s">
        <v>12</v>
      </c>
      <c r="O183" s="4">
        <f t="shared" si="30"/>
        <v>41</v>
      </c>
      <c r="P183" s="4">
        <f t="shared" si="31"/>
        <v>36</v>
      </c>
      <c r="Q183" s="4">
        <f t="shared" si="32"/>
        <v>41</v>
      </c>
      <c r="R183" s="4">
        <f t="shared" si="28"/>
        <v>118</v>
      </c>
    </row>
    <row r="184" spans="1:18" hidden="1" x14ac:dyDescent="0.25">
      <c r="A184" s="20" t="s">
        <v>2</v>
      </c>
      <c r="B184" s="20" t="s">
        <v>226</v>
      </c>
      <c r="C184" s="20" t="s">
        <v>123</v>
      </c>
      <c r="D184" s="20" t="s">
        <v>189</v>
      </c>
      <c r="E184" s="20" t="str">
        <f t="shared" si="23"/>
        <v>BANGGAI-MOROWALI UTARA</v>
      </c>
      <c r="F184" s="21" t="s">
        <v>12</v>
      </c>
      <c r="G184" s="111">
        <v>38</v>
      </c>
      <c r="H184" s="111">
        <v>18</v>
      </c>
      <c r="I184" s="111">
        <v>32</v>
      </c>
      <c r="J184" s="111">
        <f t="shared" si="29"/>
        <v>88</v>
      </c>
      <c r="K184" s="37"/>
      <c r="L184" s="6" t="s">
        <v>2</v>
      </c>
      <c r="M184" s="28" t="s">
        <v>175</v>
      </c>
      <c r="N184" s="6" t="s">
        <v>12</v>
      </c>
      <c r="O184" s="4">
        <f t="shared" si="30"/>
        <v>90</v>
      </c>
      <c r="P184" s="4">
        <f t="shared" si="31"/>
        <v>64</v>
      </c>
      <c r="Q184" s="4">
        <f t="shared" si="32"/>
        <v>86</v>
      </c>
      <c r="R184" s="4">
        <f t="shared" si="28"/>
        <v>240</v>
      </c>
    </row>
    <row r="185" spans="1:18" hidden="1" x14ac:dyDescent="0.25">
      <c r="A185" s="20" t="s">
        <v>2</v>
      </c>
      <c r="B185" s="20" t="s">
        <v>224</v>
      </c>
      <c r="C185" s="20" t="s">
        <v>225</v>
      </c>
      <c r="D185" s="20" t="s">
        <v>190</v>
      </c>
      <c r="E185" s="20" t="str">
        <f t="shared" si="23"/>
        <v>BAU BAU-MUNA</v>
      </c>
      <c r="F185" s="21" t="s">
        <v>12</v>
      </c>
      <c r="G185" s="111">
        <v>43</v>
      </c>
      <c r="H185" s="111">
        <v>29</v>
      </c>
      <c r="I185" s="111">
        <v>41</v>
      </c>
      <c r="J185" s="111">
        <f t="shared" si="29"/>
        <v>113</v>
      </c>
      <c r="K185" s="37"/>
      <c r="L185" s="6" t="s">
        <v>2</v>
      </c>
      <c r="M185" s="28" t="s">
        <v>176</v>
      </c>
      <c r="N185" s="6" t="s">
        <v>12</v>
      </c>
      <c r="O185" s="4">
        <f t="shared" si="30"/>
        <v>82</v>
      </c>
      <c r="P185" s="4">
        <f t="shared" si="31"/>
        <v>70</v>
      </c>
      <c r="Q185" s="4">
        <f t="shared" si="32"/>
        <v>82</v>
      </c>
      <c r="R185" s="4">
        <f t="shared" si="28"/>
        <v>234</v>
      </c>
    </row>
    <row r="186" spans="1:18" hidden="1" x14ac:dyDescent="0.25">
      <c r="A186" s="20" t="s">
        <v>2</v>
      </c>
      <c r="B186" s="20" t="s">
        <v>224</v>
      </c>
      <c r="C186" s="20" t="s">
        <v>225</v>
      </c>
      <c r="D186" s="20" t="s">
        <v>191</v>
      </c>
      <c r="E186" s="20" t="str">
        <f t="shared" si="23"/>
        <v>BAU BAU-MUNA BARAT</v>
      </c>
      <c r="F186" s="21" t="s">
        <v>12</v>
      </c>
      <c r="G186" s="111">
        <v>15</v>
      </c>
      <c r="H186" s="111">
        <v>10</v>
      </c>
      <c r="I186" s="111">
        <v>15</v>
      </c>
      <c r="J186" s="111">
        <f t="shared" si="29"/>
        <v>40</v>
      </c>
      <c r="K186" s="37"/>
      <c r="L186" s="6" t="s">
        <v>2</v>
      </c>
      <c r="M186" s="28" t="s">
        <v>177</v>
      </c>
      <c r="N186" s="6" t="s">
        <v>12</v>
      </c>
      <c r="O186" s="4">
        <f t="shared" si="30"/>
        <v>69</v>
      </c>
      <c r="P186" s="4">
        <f t="shared" si="31"/>
        <v>47</v>
      </c>
      <c r="Q186" s="4">
        <f t="shared" si="32"/>
        <v>68</v>
      </c>
      <c r="R186" s="4">
        <f t="shared" si="28"/>
        <v>184</v>
      </c>
    </row>
    <row r="187" spans="1:18" hidden="1" x14ac:dyDescent="0.25">
      <c r="A187" s="20" t="s">
        <v>2</v>
      </c>
      <c r="B187" s="20" t="s">
        <v>232</v>
      </c>
      <c r="C187" s="20" t="s">
        <v>222</v>
      </c>
      <c r="D187" s="20" t="s">
        <v>192</v>
      </c>
      <c r="E187" s="20" t="str">
        <f t="shared" si="23"/>
        <v>BARRU MAROS-PANGKAJENE DAN KEPULAUAN</v>
      </c>
      <c r="F187" s="21" t="s">
        <v>12</v>
      </c>
      <c r="G187" s="111">
        <v>71</v>
      </c>
      <c r="H187" s="111">
        <v>59</v>
      </c>
      <c r="I187" s="111">
        <v>67</v>
      </c>
      <c r="J187" s="111">
        <f t="shared" si="29"/>
        <v>197</v>
      </c>
      <c r="K187" s="37"/>
      <c r="L187" s="6" t="s">
        <v>2</v>
      </c>
      <c r="M187" s="28" t="s">
        <v>178</v>
      </c>
      <c r="N187" s="6" t="s">
        <v>12</v>
      </c>
      <c r="O187" s="4">
        <f t="shared" si="30"/>
        <v>39</v>
      </c>
      <c r="P187" s="4">
        <f t="shared" si="31"/>
        <v>25</v>
      </c>
      <c r="Q187" s="4">
        <f t="shared" si="32"/>
        <v>37</v>
      </c>
      <c r="R187" s="4">
        <f t="shared" si="28"/>
        <v>101</v>
      </c>
    </row>
    <row r="188" spans="1:18" hidden="1" x14ac:dyDescent="0.25">
      <c r="A188" s="20" t="s">
        <v>2</v>
      </c>
      <c r="B188" s="20" t="s">
        <v>226</v>
      </c>
      <c r="C188" s="20" t="s">
        <v>226</v>
      </c>
      <c r="D188" s="20" t="s">
        <v>193</v>
      </c>
      <c r="E188" s="20" t="str">
        <f t="shared" si="23"/>
        <v>PALU-PARIGI MOUTONG</v>
      </c>
      <c r="F188" s="21" t="s">
        <v>12</v>
      </c>
      <c r="G188" s="111">
        <v>94</v>
      </c>
      <c r="H188" s="111">
        <v>53</v>
      </c>
      <c r="I188" s="111">
        <v>89</v>
      </c>
      <c r="J188" s="111">
        <f t="shared" si="29"/>
        <v>236</v>
      </c>
      <c r="K188" s="37"/>
      <c r="L188" s="6" t="s">
        <v>2</v>
      </c>
      <c r="M188" s="28" t="s">
        <v>179</v>
      </c>
      <c r="N188" s="6" t="s">
        <v>12</v>
      </c>
      <c r="O188" s="4">
        <f t="shared" si="30"/>
        <v>11</v>
      </c>
      <c r="P188" s="4">
        <f t="shared" si="31"/>
        <v>8</v>
      </c>
      <c r="Q188" s="4">
        <f t="shared" si="32"/>
        <v>9</v>
      </c>
      <c r="R188" s="4">
        <f t="shared" si="28"/>
        <v>28</v>
      </c>
    </row>
    <row r="189" spans="1:18" hidden="1" x14ac:dyDescent="0.25">
      <c r="A189" s="20" t="s">
        <v>2</v>
      </c>
      <c r="B189" s="20" t="s">
        <v>227</v>
      </c>
      <c r="C189" s="20" t="s">
        <v>227</v>
      </c>
      <c r="D189" s="20" t="s">
        <v>194</v>
      </c>
      <c r="E189" s="20" t="str">
        <f t="shared" si="23"/>
        <v>PARE-PARE-PINRANG</v>
      </c>
      <c r="F189" s="21" t="s">
        <v>12</v>
      </c>
      <c r="G189" s="111">
        <v>89</v>
      </c>
      <c r="H189" s="111">
        <v>71</v>
      </c>
      <c r="I189" s="111">
        <v>86</v>
      </c>
      <c r="J189" s="111">
        <f t="shared" si="29"/>
        <v>246</v>
      </c>
      <c r="K189" s="37"/>
      <c r="L189" s="6" t="s">
        <v>2</v>
      </c>
      <c r="M189" s="28" t="s">
        <v>180</v>
      </c>
      <c r="N189" s="6" t="s">
        <v>12</v>
      </c>
      <c r="O189" s="4">
        <f t="shared" si="30"/>
        <v>63</v>
      </c>
      <c r="P189" s="4">
        <f t="shared" si="31"/>
        <v>49</v>
      </c>
      <c r="Q189" s="4">
        <f t="shared" si="32"/>
        <v>63</v>
      </c>
      <c r="R189" s="4">
        <f t="shared" si="28"/>
        <v>175</v>
      </c>
    </row>
    <row r="190" spans="1:18" hidden="1" x14ac:dyDescent="0.25">
      <c r="A190" s="20" t="s">
        <v>2</v>
      </c>
      <c r="B190" s="20" t="s">
        <v>3</v>
      </c>
      <c r="C190" s="20" t="s">
        <v>3</v>
      </c>
      <c r="D190" s="20" t="s">
        <v>195</v>
      </c>
      <c r="E190" s="20" t="str">
        <f t="shared" si="23"/>
        <v>GORONTALO-POHUWATO</v>
      </c>
      <c r="F190" s="21" t="s">
        <v>12</v>
      </c>
      <c r="G190" s="111">
        <v>29</v>
      </c>
      <c r="H190" s="111">
        <v>22</v>
      </c>
      <c r="I190" s="111">
        <v>28</v>
      </c>
      <c r="J190" s="111">
        <f t="shared" si="29"/>
        <v>79</v>
      </c>
      <c r="K190" s="37"/>
      <c r="L190" s="6" t="s">
        <v>2</v>
      </c>
      <c r="M190" s="28" t="s">
        <v>181</v>
      </c>
      <c r="N190" s="6" t="s">
        <v>12</v>
      </c>
      <c r="O190" s="4">
        <f t="shared" si="30"/>
        <v>29</v>
      </c>
      <c r="P190" s="4">
        <f t="shared" si="31"/>
        <v>15</v>
      </c>
      <c r="Q190" s="4">
        <f t="shared" si="32"/>
        <v>28</v>
      </c>
      <c r="R190" s="4">
        <f t="shared" si="28"/>
        <v>72</v>
      </c>
    </row>
    <row r="191" spans="1:18" hidden="1" x14ac:dyDescent="0.25">
      <c r="A191" s="20" t="s">
        <v>2</v>
      </c>
      <c r="B191" s="20" t="s">
        <v>227</v>
      </c>
      <c r="C191" s="20" t="s">
        <v>180</v>
      </c>
      <c r="D191" s="20" t="s">
        <v>196</v>
      </c>
      <c r="E191" s="20" t="str">
        <f t="shared" si="23"/>
        <v>MAMUJU-POLEWALI MANDAR</v>
      </c>
      <c r="F191" s="21" t="s">
        <v>12</v>
      </c>
      <c r="G191" s="111">
        <v>93</v>
      </c>
      <c r="H191" s="111">
        <v>67</v>
      </c>
      <c r="I191" s="111">
        <v>89</v>
      </c>
      <c r="J191" s="111">
        <f t="shared" si="29"/>
        <v>249</v>
      </c>
      <c r="K191" s="37"/>
      <c r="L191" s="6" t="s">
        <v>2</v>
      </c>
      <c r="M191" s="28" t="s">
        <v>182</v>
      </c>
      <c r="N191" s="6" t="s">
        <v>12</v>
      </c>
      <c r="O191" s="4">
        <f t="shared" si="30"/>
        <v>37</v>
      </c>
      <c r="P191" s="4">
        <f t="shared" si="31"/>
        <v>28</v>
      </c>
      <c r="Q191" s="4">
        <f t="shared" si="32"/>
        <v>36</v>
      </c>
      <c r="R191" s="4">
        <f t="shared" si="28"/>
        <v>101</v>
      </c>
    </row>
    <row r="192" spans="1:18" hidden="1" x14ac:dyDescent="0.25">
      <c r="A192" s="20" t="s">
        <v>2</v>
      </c>
      <c r="B192" s="20" t="s">
        <v>226</v>
      </c>
      <c r="C192" s="20" t="s">
        <v>226</v>
      </c>
      <c r="D192" s="20" t="s">
        <v>197</v>
      </c>
      <c r="E192" s="20" t="str">
        <f t="shared" si="23"/>
        <v>PALU-POSO</v>
      </c>
      <c r="F192" s="21" t="s">
        <v>12</v>
      </c>
      <c r="G192" s="111">
        <v>68</v>
      </c>
      <c r="H192" s="111">
        <v>38</v>
      </c>
      <c r="I192" s="111">
        <v>57</v>
      </c>
      <c r="J192" s="111">
        <f t="shared" si="29"/>
        <v>163</v>
      </c>
      <c r="K192" s="37"/>
      <c r="L192" s="6" t="s">
        <v>2</v>
      </c>
      <c r="M192" s="28" t="s">
        <v>183</v>
      </c>
      <c r="N192" s="6" t="s">
        <v>12</v>
      </c>
      <c r="O192" s="4">
        <f t="shared" si="30"/>
        <v>103</v>
      </c>
      <c r="P192" s="4">
        <f t="shared" si="31"/>
        <v>92</v>
      </c>
      <c r="Q192" s="4">
        <f t="shared" si="32"/>
        <v>102</v>
      </c>
      <c r="R192" s="4">
        <f t="shared" si="28"/>
        <v>297</v>
      </c>
    </row>
    <row r="193" spans="1:18" hidden="1" x14ac:dyDescent="0.25">
      <c r="A193" s="20" t="s">
        <v>2</v>
      </c>
      <c r="B193" s="20" t="s">
        <v>229</v>
      </c>
      <c r="C193" s="20" t="s">
        <v>228</v>
      </c>
      <c r="D193" s="20" t="s">
        <v>198</v>
      </c>
      <c r="E193" s="20" t="str">
        <f t="shared" ref="E193:E206" si="33">C193&amp;"-"&amp;D193</f>
        <v>TERNATE-PULAU MOROTAI</v>
      </c>
      <c r="F193" s="21" t="s">
        <v>12</v>
      </c>
      <c r="G193" s="111">
        <v>18</v>
      </c>
      <c r="H193" s="111">
        <v>9</v>
      </c>
      <c r="I193" s="111">
        <v>17</v>
      </c>
      <c r="J193" s="111">
        <f t="shared" si="29"/>
        <v>44</v>
      </c>
      <c r="K193" s="37"/>
      <c r="L193" s="6" t="s">
        <v>2</v>
      </c>
      <c r="M193" s="28" t="s">
        <v>184</v>
      </c>
      <c r="N193" s="6" t="s">
        <v>12</v>
      </c>
      <c r="O193" s="4">
        <f t="shared" si="30"/>
        <v>108</v>
      </c>
      <c r="P193" s="4">
        <f t="shared" si="31"/>
        <v>103</v>
      </c>
      <c r="Q193" s="4">
        <f t="shared" si="32"/>
        <v>106</v>
      </c>
      <c r="R193" s="4">
        <f t="shared" si="28"/>
        <v>317</v>
      </c>
    </row>
    <row r="194" spans="1:18" hidden="1" x14ac:dyDescent="0.25">
      <c r="A194" s="20" t="s">
        <v>2</v>
      </c>
      <c r="B194" s="20" t="s">
        <v>229</v>
      </c>
      <c r="C194" s="20" t="s">
        <v>228</v>
      </c>
      <c r="D194" s="20" t="s">
        <v>199</v>
      </c>
      <c r="E194" s="20" t="str">
        <f t="shared" si="33"/>
        <v>TERNATE-PULAU TALIABU</v>
      </c>
      <c r="F194" s="21" t="s">
        <v>12</v>
      </c>
      <c r="G194" s="111">
        <v>9</v>
      </c>
      <c r="H194" s="111">
        <v>6</v>
      </c>
      <c r="I194" s="111">
        <v>8</v>
      </c>
      <c r="J194" s="111">
        <f t="shared" ref="J194:J225" si="34">SUM(G194:I194)</f>
        <v>23</v>
      </c>
      <c r="K194" s="37"/>
      <c r="L194" s="6" t="s">
        <v>2</v>
      </c>
      <c r="M194" s="28" t="s">
        <v>185</v>
      </c>
      <c r="N194" s="6" t="s">
        <v>12</v>
      </c>
      <c r="O194" s="4">
        <f t="shared" si="30"/>
        <v>54</v>
      </c>
      <c r="P194" s="4">
        <f t="shared" si="31"/>
        <v>39</v>
      </c>
      <c r="Q194" s="4">
        <f t="shared" si="32"/>
        <v>52</v>
      </c>
      <c r="R194" s="4">
        <f t="shared" si="28"/>
        <v>145</v>
      </c>
    </row>
    <row r="195" spans="1:18" hidden="1" x14ac:dyDescent="0.25">
      <c r="A195" s="20" t="s">
        <v>2</v>
      </c>
      <c r="B195" s="20" t="s">
        <v>229</v>
      </c>
      <c r="C195" s="20" t="s">
        <v>223</v>
      </c>
      <c r="D195" s="20" t="s">
        <v>200</v>
      </c>
      <c r="E195" s="20" t="str">
        <f t="shared" si="33"/>
        <v>BITUNG MINAHASA TALAUD-SIAU TAGULANDANG BIARO</v>
      </c>
      <c r="F195" s="21" t="s">
        <v>12</v>
      </c>
      <c r="G195" s="111">
        <v>26</v>
      </c>
      <c r="H195" s="111">
        <v>15</v>
      </c>
      <c r="I195" s="111">
        <v>22</v>
      </c>
      <c r="J195" s="111">
        <f t="shared" si="34"/>
        <v>63</v>
      </c>
      <c r="K195" s="37"/>
      <c r="L195" s="6" t="s">
        <v>2</v>
      </c>
      <c r="M195" s="28" t="s">
        <v>186</v>
      </c>
      <c r="N195" s="6" t="s">
        <v>12</v>
      </c>
      <c r="O195" s="4">
        <f t="shared" si="30"/>
        <v>24</v>
      </c>
      <c r="P195" s="4">
        <f t="shared" si="31"/>
        <v>18</v>
      </c>
      <c r="Q195" s="4">
        <f t="shared" si="32"/>
        <v>22</v>
      </c>
      <c r="R195" s="4">
        <f t="shared" si="28"/>
        <v>64</v>
      </c>
    </row>
    <row r="196" spans="1:18" hidden="1" x14ac:dyDescent="0.25">
      <c r="A196" s="20" t="s">
        <v>2</v>
      </c>
      <c r="B196" s="20" t="s">
        <v>227</v>
      </c>
      <c r="C196" s="20" t="s">
        <v>227</v>
      </c>
      <c r="D196" s="20" t="s">
        <v>201</v>
      </c>
      <c r="E196" s="20" t="str">
        <f t="shared" si="33"/>
        <v>PARE-PARE-SIDENRENG RAPPANG</v>
      </c>
      <c r="F196" s="21" t="s">
        <v>12</v>
      </c>
      <c r="G196" s="111">
        <v>93</v>
      </c>
      <c r="H196" s="111">
        <v>78</v>
      </c>
      <c r="I196" s="111">
        <v>93</v>
      </c>
      <c r="J196" s="111">
        <f t="shared" si="34"/>
        <v>264</v>
      </c>
      <c r="K196" s="37"/>
      <c r="L196" s="6" t="s">
        <v>2</v>
      </c>
      <c r="M196" s="28" t="s">
        <v>187</v>
      </c>
      <c r="N196" s="6" t="s">
        <v>12</v>
      </c>
      <c r="O196" s="4">
        <f t="shared" si="30"/>
        <v>87</v>
      </c>
      <c r="P196" s="4">
        <f t="shared" si="31"/>
        <v>66</v>
      </c>
      <c r="Q196" s="4">
        <f t="shared" si="32"/>
        <v>78</v>
      </c>
      <c r="R196" s="4">
        <f t="shared" si="28"/>
        <v>231</v>
      </c>
    </row>
    <row r="197" spans="1:18" hidden="1" x14ac:dyDescent="0.25">
      <c r="A197" s="20" t="s">
        <v>2</v>
      </c>
      <c r="B197" s="20" t="s">
        <v>226</v>
      </c>
      <c r="C197" s="20" t="s">
        <v>226</v>
      </c>
      <c r="D197" s="20" t="s">
        <v>202</v>
      </c>
      <c r="E197" s="20" t="str">
        <f t="shared" si="33"/>
        <v>PALU-SIGI</v>
      </c>
      <c r="F197" s="21" t="s">
        <v>12</v>
      </c>
      <c r="G197" s="111">
        <v>66</v>
      </c>
      <c r="H197" s="111">
        <v>52</v>
      </c>
      <c r="I197" s="111">
        <v>62</v>
      </c>
      <c r="J197" s="111">
        <f t="shared" si="34"/>
        <v>180</v>
      </c>
      <c r="K197" s="37"/>
      <c r="L197" s="6" t="s">
        <v>2</v>
      </c>
      <c r="M197" s="28" t="s">
        <v>188</v>
      </c>
      <c r="N197" s="6" t="s">
        <v>12</v>
      </c>
      <c r="O197" s="4">
        <f t="shared" si="30"/>
        <v>66</v>
      </c>
      <c r="P197" s="4">
        <f t="shared" si="31"/>
        <v>41</v>
      </c>
      <c r="Q197" s="4">
        <f t="shared" si="32"/>
        <v>66</v>
      </c>
      <c r="R197" s="4">
        <f t="shared" si="28"/>
        <v>173</v>
      </c>
    </row>
    <row r="198" spans="1:18" hidden="1" x14ac:dyDescent="0.25">
      <c r="A198" s="20" t="s">
        <v>2</v>
      </c>
      <c r="B198" s="20" t="s">
        <v>232</v>
      </c>
      <c r="C198" s="20" t="s">
        <v>221</v>
      </c>
      <c r="D198" s="20" t="s">
        <v>203</v>
      </c>
      <c r="E198" s="20" t="str">
        <f t="shared" si="33"/>
        <v>BONE BULUKUMBA-SINJAI</v>
      </c>
      <c r="F198" s="21" t="s">
        <v>12</v>
      </c>
      <c r="G198" s="111">
        <v>53</v>
      </c>
      <c r="H198" s="111">
        <v>31</v>
      </c>
      <c r="I198" s="111">
        <v>48</v>
      </c>
      <c r="J198" s="111">
        <f t="shared" si="34"/>
        <v>132</v>
      </c>
      <c r="K198" s="37"/>
      <c r="L198" s="6" t="s">
        <v>2</v>
      </c>
      <c r="M198" s="28" t="s">
        <v>189</v>
      </c>
      <c r="N198" s="6" t="s">
        <v>12</v>
      </c>
      <c r="O198" s="4">
        <f t="shared" si="30"/>
        <v>38</v>
      </c>
      <c r="P198" s="4">
        <f t="shared" si="31"/>
        <v>18</v>
      </c>
      <c r="Q198" s="4">
        <f t="shared" si="32"/>
        <v>32</v>
      </c>
      <c r="R198" s="4">
        <f t="shared" si="28"/>
        <v>88</v>
      </c>
    </row>
    <row r="199" spans="1:18" hidden="1" x14ac:dyDescent="0.25">
      <c r="A199" s="20" t="s">
        <v>2</v>
      </c>
      <c r="B199" s="20" t="s">
        <v>232</v>
      </c>
      <c r="C199" s="20" t="s">
        <v>222</v>
      </c>
      <c r="D199" s="20" t="s">
        <v>204</v>
      </c>
      <c r="E199" s="20" t="str">
        <f t="shared" si="33"/>
        <v>BARRU MAROS-SOPPENG</v>
      </c>
      <c r="F199" s="21" t="s">
        <v>12</v>
      </c>
      <c r="G199" s="111">
        <v>65</v>
      </c>
      <c r="H199" s="111">
        <v>49</v>
      </c>
      <c r="I199" s="111">
        <v>64</v>
      </c>
      <c r="J199" s="111">
        <f t="shared" si="34"/>
        <v>178</v>
      </c>
      <c r="K199" s="37"/>
      <c r="L199" s="6" t="s">
        <v>2</v>
      </c>
      <c r="M199" s="28" t="s">
        <v>190</v>
      </c>
      <c r="N199" s="6" t="s">
        <v>12</v>
      </c>
      <c r="O199" s="4">
        <f t="shared" si="30"/>
        <v>43</v>
      </c>
      <c r="P199" s="4">
        <f t="shared" si="31"/>
        <v>29</v>
      </c>
      <c r="Q199" s="4">
        <f t="shared" si="32"/>
        <v>41</v>
      </c>
      <c r="R199" s="4">
        <f t="shared" si="28"/>
        <v>113</v>
      </c>
    </row>
    <row r="200" spans="1:18" hidden="1" x14ac:dyDescent="0.25">
      <c r="A200" s="20" t="s">
        <v>2</v>
      </c>
      <c r="B200" s="20" t="s">
        <v>232</v>
      </c>
      <c r="C200" s="20" t="s">
        <v>145</v>
      </c>
      <c r="D200" s="20" t="s">
        <v>205</v>
      </c>
      <c r="E200" s="20" t="str">
        <f t="shared" si="33"/>
        <v>GOWA-TAKALAR</v>
      </c>
      <c r="F200" s="21" t="s">
        <v>12</v>
      </c>
      <c r="G200" s="111">
        <v>56</v>
      </c>
      <c r="H200" s="111">
        <v>46</v>
      </c>
      <c r="I200" s="111">
        <v>55</v>
      </c>
      <c r="J200" s="111">
        <f t="shared" si="34"/>
        <v>157</v>
      </c>
      <c r="K200" s="37"/>
      <c r="L200" s="6" t="s">
        <v>2</v>
      </c>
      <c r="M200" s="28" t="s">
        <v>191</v>
      </c>
      <c r="N200" s="6" t="s">
        <v>12</v>
      </c>
      <c r="O200" s="4">
        <f t="shared" si="30"/>
        <v>15</v>
      </c>
      <c r="P200" s="4">
        <f t="shared" si="31"/>
        <v>10</v>
      </c>
      <c r="Q200" s="4">
        <f t="shared" si="32"/>
        <v>15</v>
      </c>
      <c r="R200" s="4">
        <f t="shared" si="28"/>
        <v>40</v>
      </c>
    </row>
    <row r="201" spans="1:18" hidden="1" x14ac:dyDescent="0.25">
      <c r="A201" s="20" t="s">
        <v>2</v>
      </c>
      <c r="B201" s="20" t="s">
        <v>227</v>
      </c>
      <c r="C201" s="20" t="s">
        <v>230</v>
      </c>
      <c r="D201" s="20" t="s">
        <v>206</v>
      </c>
      <c r="E201" s="20" t="str">
        <f t="shared" si="33"/>
        <v>PALOPO SOROWAKO-TANA TORAJA</v>
      </c>
      <c r="F201" s="21" t="s">
        <v>12</v>
      </c>
      <c r="G201" s="111">
        <v>53</v>
      </c>
      <c r="H201" s="111">
        <v>41</v>
      </c>
      <c r="I201" s="111">
        <v>51</v>
      </c>
      <c r="J201" s="111">
        <f t="shared" si="34"/>
        <v>145</v>
      </c>
      <c r="K201" s="37"/>
      <c r="L201" s="6" t="s">
        <v>2</v>
      </c>
      <c r="M201" s="28" t="s">
        <v>192</v>
      </c>
      <c r="N201" s="6" t="s">
        <v>12</v>
      </c>
      <c r="O201" s="4">
        <f t="shared" si="30"/>
        <v>71</v>
      </c>
      <c r="P201" s="4">
        <f t="shared" si="31"/>
        <v>59</v>
      </c>
      <c r="Q201" s="4">
        <f t="shared" si="32"/>
        <v>67</v>
      </c>
      <c r="R201" s="4">
        <f t="shared" si="28"/>
        <v>197</v>
      </c>
    </row>
    <row r="202" spans="1:18" hidden="1" x14ac:dyDescent="0.25">
      <c r="A202" s="20" t="s">
        <v>2</v>
      </c>
      <c r="B202" s="20" t="s">
        <v>226</v>
      </c>
      <c r="C202" s="20" t="s">
        <v>123</v>
      </c>
      <c r="D202" s="20" t="s">
        <v>207</v>
      </c>
      <c r="E202" s="20" t="str">
        <f t="shared" si="33"/>
        <v>BANGGAI-TOJO UNA-UNA</v>
      </c>
      <c r="F202" s="21" t="s">
        <v>12</v>
      </c>
      <c r="G202" s="111">
        <v>33</v>
      </c>
      <c r="H202" s="111">
        <v>15</v>
      </c>
      <c r="I202" s="111">
        <v>31</v>
      </c>
      <c r="J202" s="111">
        <f t="shared" si="34"/>
        <v>79</v>
      </c>
      <c r="K202" s="37"/>
      <c r="L202" s="6" t="s">
        <v>2</v>
      </c>
      <c r="M202" s="28" t="s">
        <v>193</v>
      </c>
      <c r="N202" s="6" t="s">
        <v>12</v>
      </c>
      <c r="O202" s="4">
        <f t="shared" ref="O202:O233" si="35">SUMIF($D:$D,$M202,G:G)</f>
        <v>94</v>
      </c>
      <c r="P202" s="4">
        <f t="shared" ref="P202:P233" si="36">SUMIF($D:$D,$M202,H:H)</f>
        <v>53</v>
      </c>
      <c r="Q202" s="4">
        <f t="shared" ref="Q202:Q233" si="37">SUMIF($D:$D,$M202,I:I)</f>
        <v>89</v>
      </c>
      <c r="R202" s="4">
        <f t="shared" si="28"/>
        <v>236</v>
      </c>
    </row>
    <row r="203" spans="1:18" hidden="1" x14ac:dyDescent="0.25">
      <c r="A203" s="20" t="s">
        <v>2</v>
      </c>
      <c r="B203" s="20" t="s">
        <v>226</v>
      </c>
      <c r="C203" s="20" t="s">
        <v>226</v>
      </c>
      <c r="D203" s="20" t="s">
        <v>208</v>
      </c>
      <c r="E203" s="20" t="str">
        <f t="shared" si="33"/>
        <v>PALU-TOLI-TOLI</v>
      </c>
      <c r="F203" s="21" t="s">
        <v>12</v>
      </c>
      <c r="G203" s="111">
        <v>59</v>
      </c>
      <c r="H203" s="111">
        <v>44</v>
      </c>
      <c r="I203" s="111">
        <v>55</v>
      </c>
      <c r="J203" s="111">
        <f t="shared" si="34"/>
        <v>158</v>
      </c>
      <c r="K203" s="37"/>
      <c r="L203" s="6" t="s">
        <v>2</v>
      </c>
      <c r="M203" s="28" t="s">
        <v>194</v>
      </c>
      <c r="N203" s="6" t="s">
        <v>12</v>
      </c>
      <c r="O203" s="4">
        <f t="shared" si="35"/>
        <v>89</v>
      </c>
      <c r="P203" s="4">
        <f t="shared" si="36"/>
        <v>71</v>
      </c>
      <c r="Q203" s="4">
        <f t="shared" si="37"/>
        <v>86</v>
      </c>
      <c r="R203" s="4">
        <f t="shared" ref="R203:R266" si="38">SUM(O203:Q203)</f>
        <v>246</v>
      </c>
    </row>
    <row r="204" spans="1:18" hidden="1" x14ac:dyDescent="0.25">
      <c r="A204" s="20" t="s">
        <v>2</v>
      </c>
      <c r="B204" s="20" t="s">
        <v>227</v>
      </c>
      <c r="C204" s="20" t="s">
        <v>230</v>
      </c>
      <c r="D204" s="20" t="s">
        <v>209</v>
      </c>
      <c r="E204" s="20" t="str">
        <f t="shared" si="33"/>
        <v>PALOPO SOROWAKO-TORAJA UTARA</v>
      </c>
      <c r="F204" s="21" t="s">
        <v>12</v>
      </c>
      <c r="G204" s="111">
        <v>58</v>
      </c>
      <c r="H204" s="111">
        <v>53</v>
      </c>
      <c r="I204" s="111">
        <v>57</v>
      </c>
      <c r="J204" s="111">
        <f t="shared" si="34"/>
        <v>168</v>
      </c>
      <c r="K204" s="37"/>
      <c r="L204" s="6" t="s">
        <v>2</v>
      </c>
      <c r="M204" s="28" t="s">
        <v>195</v>
      </c>
      <c r="N204" s="6" t="s">
        <v>12</v>
      </c>
      <c r="O204" s="4">
        <f t="shared" si="35"/>
        <v>29</v>
      </c>
      <c r="P204" s="4">
        <f t="shared" si="36"/>
        <v>22</v>
      </c>
      <c r="Q204" s="4">
        <f t="shared" si="37"/>
        <v>28</v>
      </c>
      <c r="R204" s="4">
        <f t="shared" si="38"/>
        <v>79</v>
      </c>
    </row>
    <row r="205" spans="1:18" hidden="1" x14ac:dyDescent="0.25">
      <c r="A205" s="20" t="s">
        <v>2</v>
      </c>
      <c r="B205" s="20" t="s">
        <v>227</v>
      </c>
      <c r="C205" s="20" t="s">
        <v>227</v>
      </c>
      <c r="D205" s="20" t="s">
        <v>210</v>
      </c>
      <c r="E205" s="20" t="str">
        <f t="shared" si="33"/>
        <v>PARE-PARE-WAJO</v>
      </c>
      <c r="F205" s="21" t="s">
        <v>12</v>
      </c>
      <c r="G205" s="111">
        <v>114</v>
      </c>
      <c r="H205" s="111">
        <v>80</v>
      </c>
      <c r="I205" s="111">
        <v>111</v>
      </c>
      <c r="J205" s="111">
        <f t="shared" si="34"/>
        <v>305</v>
      </c>
      <c r="K205" s="37"/>
      <c r="L205" s="6" t="s">
        <v>2</v>
      </c>
      <c r="M205" s="28" t="s">
        <v>196</v>
      </c>
      <c r="N205" s="6" t="s">
        <v>12</v>
      </c>
      <c r="O205" s="4">
        <f t="shared" si="35"/>
        <v>93</v>
      </c>
      <c r="P205" s="4">
        <f t="shared" si="36"/>
        <v>67</v>
      </c>
      <c r="Q205" s="4">
        <f t="shared" si="37"/>
        <v>89</v>
      </c>
      <c r="R205" s="4">
        <f t="shared" si="38"/>
        <v>249</v>
      </c>
    </row>
    <row r="206" spans="1:18" hidden="1" x14ac:dyDescent="0.25">
      <c r="A206" s="20" t="s">
        <v>2</v>
      </c>
      <c r="B206" s="20" t="s">
        <v>224</v>
      </c>
      <c r="C206" s="20" t="s">
        <v>225</v>
      </c>
      <c r="D206" s="20" t="s">
        <v>211</v>
      </c>
      <c r="E206" s="20" t="str">
        <f t="shared" si="33"/>
        <v>BAU BAU-WAKATOBI</v>
      </c>
      <c r="F206" s="21" t="s">
        <v>12</v>
      </c>
      <c r="G206" s="111">
        <v>27</v>
      </c>
      <c r="H206" s="111">
        <v>15</v>
      </c>
      <c r="I206" s="111">
        <v>26</v>
      </c>
      <c r="J206" s="111">
        <f t="shared" si="34"/>
        <v>68</v>
      </c>
      <c r="K206" s="37"/>
      <c r="L206" s="6" t="s">
        <v>2</v>
      </c>
      <c r="M206" s="28" t="s">
        <v>197</v>
      </c>
      <c r="N206" s="6" t="s">
        <v>12</v>
      </c>
      <c r="O206" s="4">
        <f t="shared" si="35"/>
        <v>68</v>
      </c>
      <c r="P206" s="4">
        <f t="shared" si="36"/>
        <v>38</v>
      </c>
      <c r="Q206" s="4">
        <f t="shared" si="37"/>
        <v>57</v>
      </c>
      <c r="R206" s="4">
        <f t="shared" si="38"/>
        <v>163</v>
      </c>
    </row>
    <row r="207" spans="1:18" x14ac:dyDescent="0.25">
      <c r="J207" s="112"/>
      <c r="K207" s="57"/>
      <c r="L207" s="6" t="s">
        <v>2</v>
      </c>
      <c r="M207" s="28" t="s">
        <v>198</v>
      </c>
      <c r="N207" s="6" t="s">
        <v>12</v>
      </c>
      <c r="O207" s="4">
        <f t="shared" si="35"/>
        <v>18</v>
      </c>
      <c r="P207" s="4">
        <f t="shared" si="36"/>
        <v>9</v>
      </c>
      <c r="Q207" s="4">
        <f t="shared" si="37"/>
        <v>17</v>
      </c>
      <c r="R207" s="4">
        <f t="shared" si="38"/>
        <v>44</v>
      </c>
    </row>
    <row r="208" spans="1:18" x14ac:dyDescent="0.25">
      <c r="K208" s="37"/>
      <c r="L208" s="6" t="s">
        <v>2</v>
      </c>
      <c r="M208" s="28" t="s">
        <v>199</v>
      </c>
      <c r="N208" s="6" t="s">
        <v>12</v>
      </c>
      <c r="O208" s="4">
        <f t="shared" si="35"/>
        <v>9</v>
      </c>
      <c r="P208" s="4">
        <f t="shared" si="36"/>
        <v>6</v>
      </c>
      <c r="Q208" s="4">
        <f t="shared" si="37"/>
        <v>8</v>
      </c>
      <c r="R208" s="4">
        <f t="shared" si="38"/>
        <v>23</v>
      </c>
    </row>
    <row r="209" spans="11:18" x14ac:dyDescent="0.25">
      <c r="K209" s="37"/>
      <c r="L209" s="6" t="s">
        <v>2</v>
      </c>
      <c r="M209" s="28" t="s">
        <v>200</v>
      </c>
      <c r="N209" s="6" t="s">
        <v>12</v>
      </c>
      <c r="O209" s="4">
        <f t="shared" si="35"/>
        <v>26</v>
      </c>
      <c r="P209" s="4">
        <f t="shared" si="36"/>
        <v>15</v>
      </c>
      <c r="Q209" s="4">
        <f t="shared" si="37"/>
        <v>22</v>
      </c>
      <c r="R209" s="4">
        <f t="shared" si="38"/>
        <v>63</v>
      </c>
    </row>
    <row r="210" spans="11:18" x14ac:dyDescent="0.25">
      <c r="K210" s="37"/>
      <c r="L210" s="6" t="s">
        <v>2</v>
      </c>
      <c r="M210" s="28" t="s">
        <v>201</v>
      </c>
      <c r="N210" s="6" t="s">
        <v>12</v>
      </c>
      <c r="O210" s="4">
        <f t="shared" si="35"/>
        <v>93</v>
      </c>
      <c r="P210" s="4">
        <f t="shared" si="36"/>
        <v>78</v>
      </c>
      <c r="Q210" s="4">
        <f t="shared" si="37"/>
        <v>93</v>
      </c>
      <c r="R210" s="4">
        <f t="shared" si="38"/>
        <v>264</v>
      </c>
    </row>
    <row r="211" spans="11:18" x14ac:dyDescent="0.25">
      <c r="K211" s="37"/>
      <c r="L211" s="6" t="s">
        <v>2</v>
      </c>
      <c r="M211" s="28" t="s">
        <v>202</v>
      </c>
      <c r="N211" s="6" t="s">
        <v>12</v>
      </c>
      <c r="O211" s="4">
        <f t="shared" si="35"/>
        <v>66</v>
      </c>
      <c r="P211" s="4">
        <f t="shared" si="36"/>
        <v>52</v>
      </c>
      <c r="Q211" s="4">
        <f t="shared" si="37"/>
        <v>62</v>
      </c>
      <c r="R211" s="4">
        <f t="shared" si="38"/>
        <v>180</v>
      </c>
    </row>
    <row r="212" spans="11:18" x14ac:dyDescent="0.25">
      <c r="K212" s="37"/>
      <c r="L212" s="6" t="s">
        <v>2</v>
      </c>
      <c r="M212" s="28" t="s">
        <v>203</v>
      </c>
      <c r="N212" s="6" t="s">
        <v>12</v>
      </c>
      <c r="O212" s="4">
        <f t="shared" si="35"/>
        <v>53</v>
      </c>
      <c r="P212" s="4">
        <f t="shared" si="36"/>
        <v>31</v>
      </c>
      <c r="Q212" s="4">
        <f t="shared" si="37"/>
        <v>48</v>
      </c>
      <c r="R212" s="4">
        <f t="shared" si="38"/>
        <v>132</v>
      </c>
    </row>
    <row r="213" spans="11:18" x14ac:dyDescent="0.25">
      <c r="K213" s="37"/>
      <c r="L213" s="6" t="s">
        <v>2</v>
      </c>
      <c r="M213" s="28" t="s">
        <v>204</v>
      </c>
      <c r="N213" s="6" t="s">
        <v>12</v>
      </c>
      <c r="O213" s="4">
        <f t="shared" si="35"/>
        <v>65</v>
      </c>
      <c r="P213" s="4">
        <f t="shared" si="36"/>
        <v>49</v>
      </c>
      <c r="Q213" s="4">
        <f t="shared" si="37"/>
        <v>64</v>
      </c>
      <c r="R213" s="4">
        <f t="shared" si="38"/>
        <v>178</v>
      </c>
    </row>
    <row r="214" spans="11:18" x14ac:dyDescent="0.25">
      <c r="K214" s="37"/>
      <c r="L214" s="6" t="s">
        <v>2</v>
      </c>
      <c r="M214" s="28" t="s">
        <v>205</v>
      </c>
      <c r="N214" s="6" t="s">
        <v>12</v>
      </c>
      <c r="O214" s="4">
        <f t="shared" si="35"/>
        <v>56</v>
      </c>
      <c r="P214" s="4">
        <f t="shared" si="36"/>
        <v>46</v>
      </c>
      <c r="Q214" s="4">
        <f t="shared" si="37"/>
        <v>55</v>
      </c>
      <c r="R214" s="4">
        <f t="shared" si="38"/>
        <v>157</v>
      </c>
    </row>
    <row r="215" spans="11:18" x14ac:dyDescent="0.25">
      <c r="K215" s="37"/>
      <c r="L215" s="6" t="s">
        <v>2</v>
      </c>
      <c r="M215" s="28" t="s">
        <v>206</v>
      </c>
      <c r="N215" s="6" t="s">
        <v>12</v>
      </c>
      <c r="O215" s="4">
        <f t="shared" si="35"/>
        <v>53</v>
      </c>
      <c r="P215" s="4">
        <f t="shared" si="36"/>
        <v>41</v>
      </c>
      <c r="Q215" s="4">
        <f t="shared" si="37"/>
        <v>51</v>
      </c>
      <c r="R215" s="4">
        <f t="shared" si="38"/>
        <v>145</v>
      </c>
    </row>
    <row r="216" spans="11:18" x14ac:dyDescent="0.25">
      <c r="K216" s="37"/>
      <c r="L216" s="6" t="s">
        <v>2</v>
      </c>
      <c r="M216" s="28" t="s">
        <v>207</v>
      </c>
      <c r="N216" s="6" t="s">
        <v>12</v>
      </c>
      <c r="O216" s="4">
        <f t="shared" si="35"/>
        <v>33</v>
      </c>
      <c r="P216" s="4">
        <f t="shared" si="36"/>
        <v>15</v>
      </c>
      <c r="Q216" s="4">
        <f t="shared" si="37"/>
        <v>31</v>
      </c>
      <c r="R216" s="4">
        <f t="shared" si="38"/>
        <v>79</v>
      </c>
    </row>
    <row r="217" spans="11:18" x14ac:dyDescent="0.25">
      <c r="K217" s="37"/>
      <c r="L217" s="6" t="s">
        <v>2</v>
      </c>
      <c r="M217" s="28" t="s">
        <v>208</v>
      </c>
      <c r="N217" s="6" t="s">
        <v>12</v>
      </c>
      <c r="O217" s="4">
        <f t="shared" si="35"/>
        <v>59</v>
      </c>
      <c r="P217" s="4">
        <f t="shared" si="36"/>
        <v>44</v>
      </c>
      <c r="Q217" s="4">
        <f t="shared" si="37"/>
        <v>55</v>
      </c>
      <c r="R217" s="4">
        <f t="shared" si="38"/>
        <v>158</v>
      </c>
    </row>
    <row r="218" spans="11:18" x14ac:dyDescent="0.25">
      <c r="K218" s="37"/>
      <c r="L218" s="6" t="s">
        <v>2</v>
      </c>
      <c r="M218" s="28" t="s">
        <v>209</v>
      </c>
      <c r="N218" s="6" t="s">
        <v>12</v>
      </c>
      <c r="O218" s="4">
        <f t="shared" si="35"/>
        <v>58</v>
      </c>
      <c r="P218" s="4">
        <f t="shared" si="36"/>
        <v>53</v>
      </c>
      <c r="Q218" s="4">
        <f t="shared" si="37"/>
        <v>57</v>
      </c>
      <c r="R218" s="4">
        <f t="shared" si="38"/>
        <v>168</v>
      </c>
    </row>
    <row r="219" spans="11:18" x14ac:dyDescent="0.25">
      <c r="K219" s="37"/>
      <c r="L219" s="6" t="s">
        <v>2</v>
      </c>
      <c r="M219" s="28" t="s">
        <v>210</v>
      </c>
      <c r="N219" s="6" t="s">
        <v>12</v>
      </c>
      <c r="O219" s="4">
        <f t="shared" si="35"/>
        <v>114</v>
      </c>
      <c r="P219" s="4">
        <f t="shared" si="36"/>
        <v>80</v>
      </c>
      <c r="Q219" s="4">
        <f t="shared" si="37"/>
        <v>111</v>
      </c>
      <c r="R219" s="4">
        <f t="shared" si="38"/>
        <v>305</v>
      </c>
    </row>
    <row r="220" spans="11:18" x14ac:dyDescent="0.25">
      <c r="K220" s="37"/>
      <c r="L220" s="6" t="s">
        <v>2</v>
      </c>
      <c r="M220" s="28" t="s">
        <v>211</v>
      </c>
      <c r="N220" s="6" t="s">
        <v>12</v>
      </c>
      <c r="O220" s="4">
        <f t="shared" si="35"/>
        <v>27</v>
      </c>
      <c r="P220" s="4">
        <f t="shared" si="36"/>
        <v>15</v>
      </c>
      <c r="Q220" s="4">
        <f t="shared" si="37"/>
        <v>26</v>
      </c>
      <c r="R220" s="4">
        <f t="shared" si="38"/>
        <v>68</v>
      </c>
    </row>
    <row r="221" spans="11:18" x14ac:dyDescent="0.25">
      <c r="K221" s="37"/>
      <c r="L221" s="6" t="s">
        <v>77</v>
      </c>
      <c r="M221" s="28" t="s">
        <v>78</v>
      </c>
      <c r="N221" s="6" t="s">
        <v>12</v>
      </c>
      <c r="O221" s="4">
        <f t="shared" si="35"/>
        <v>9</v>
      </c>
      <c r="P221" s="4">
        <f t="shared" si="36"/>
        <v>3</v>
      </c>
      <c r="Q221" s="4">
        <f t="shared" si="37"/>
        <v>4</v>
      </c>
      <c r="R221" s="4">
        <f t="shared" si="38"/>
        <v>16</v>
      </c>
    </row>
    <row r="222" spans="11:18" x14ac:dyDescent="0.25">
      <c r="K222" s="37"/>
      <c r="L222" s="6" t="s">
        <v>77</v>
      </c>
      <c r="M222" s="28" t="s">
        <v>79</v>
      </c>
      <c r="N222" s="6" t="s">
        <v>12</v>
      </c>
      <c r="O222" s="4">
        <f t="shared" si="35"/>
        <v>49</v>
      </c>
      <c r="P222" s="4">
        <f t="shared" si="36"/>
        <v>44</v>
      </c>
      <c r="Q222" s="4">
        <f t="shared" si="37"/>
        <v>49</v>
      </c>
      <c r="R222" s="4">
        <f t="shared" si="38"/>
        <v>142</v>
      </c>
    </row>
    <row r="223" spans="11:18" x14ac:dyDescent="0.25">
      <c r="K223" s="37"/>
      <c r="L223" s="6" t="s">
        <v>77</v>
      </c>
      <c r="M223" s="28" t="s">
        <v>80</v>
      </c>
      <c r="N223" s="6" t="s">
        <v>12</v>
      </c>
      <c r="O223" s="4">
        <f t="shared" si="35"/>
        <v>11</v>
      </c>
      <c r="P223" s="4">
        <f t="shared" si="36"/>
        <v>4</v>
      </c>
      <c r="Q223" s="4">
        <f t="shared" si="37"/>
        <v>5</v>
      </c>
      <c r="R223" s="4">
        <f t="shared" si="38"/>
        <v>20</v>
      </c>
    </row>
    <row r="224" spans="11:18" x14ac:dyDescent="0.25">
      <c r="K224" s="37"/>
      <c r="L224" s="6" t="s">
        <v>77</v>
      </c>
      <c r="M224" s="28" t="s">
        <v>81</v>
      </c>
      <c r="N224" s="6" t="s">
        <v>12</v>
      </c>
      <c r="O224" s="4">
        <f t="shared" si="35"/>
        <v>49</v>
      </c>
      <c r="P224" s="4">
        <f t="shared" si="36"/>
        <v>37</v>
      </c>
      <c r="Q224" s="4">
        <f t="shared" si="37"/>
        <v>48</v>
      </c>
      <c r="R224" s="4">
        <f t="shared" si="38"/>
        <v>134</v>
      </c>
    </row>
    <row r="225" spans="11:18" x14ac:dyDescent="0.25">
      <c r="K225" s="37"/>
      <c r="L225" s="6" t="s">
        <v>77</v>
      </c>
      <c r="M225" s="28" t="s">
        <v>82</v>
      </c>
      <c r="N225" s="6" t="s">
        <v>12</v>
      </c>
      <c r="O225" s="4">
        <f t="shared" si="35"/>
        <v>8</v>
      </c>
      <c r="P225" s="4">
        <f t="shared" si="36"/>
        <v>4</v>
      </c>
      <c r="Q225" s="4">
        <f t="shared" si="37"/>
        <v>7</v>
      </c>
      <c r="R225" s="4">
        <f t="shared" si="38"/>
        <v>19</v>
      </c>
    </row>
    <row r="226" spans="11:18" x14ac:dyDescent="0.25">
      <c r="K226" s="37"/>
      <c r="L226" s="6" t="s">
        <v>77</v>
      </c>
      <c r="M226" s="28" t="s">
        <v>83</v>
      </c>
      <c r="N226" s="6" t="s">
        <v>12</v>
      </c>
      <c r="O226" s="4">
        <f t="shared" si="35"/>
        <v>1</v>
      </c>
      <c r="P226" s="4">
        <f t="shared" si="36"/>
        <v>1</v>
      </c>
      <c r="Q226" s="4">
        <f t="shared" si="37"/>
        <v>0</v>
      </c>
      <c r="R226" s="4">
        <f t="shared" si="38"/>
        <v>2</v>
      </c>
    </row>
    <row r="227" spans="11:18" x14ac:dyDescent="0.25">
      <c r="K227" s="37"/>
      <c r="L227" s="6" t="s">
        <v>77</v>
      </c>
      <c r="M227" s="28" t="s">
        <v>84</v>
      </c>
      <c r="N227" s="6" t="s">
        <v>12</v>
      </c>
      <c r="O227" s="4">
        <f t="shared" si="35"/>
        <v>7</v>
      </c>
      <c r="P227" s="4">
        <f t="shared" si="36"/>
        <v>0</v>
      </c>
      <c r="Q227" s="4">
        <f t="shared" si="37"/>
        <v>0</v>
      </c>
      <c r="R227" s="4">
        <f t="shared" si="38"/>
        <v>7</v>
      </c>
    </row>
    <row r="228" spans="11:18" x14ac:dyDescent="0.25">
      <c r="K228" s="37"/>
      <c r="L228" s="6" t="s">
        <v>77</v>
      </c>
      <c r="M228" s="28" t="s">
        <v>85</v>
      </c>
      <c r="N228" s="6" t="s">
        <v>12</v>
      </c>
      <c r="O228" s="4">
        <f t="shared" si="35"/>
        <v>36</v>
      </c>
      <c r="P228" s="4">
        <f t="shared" si="36"/>
        <v>28</v>
      </c>
      <c r="Q228" s="4">
        <f t="shared" si="37"/>
        <v>32</v>
      </c>
      <c r="R228" s="4">
        <f t="shared" si="38"/>
        <v>96</v>
      </c>
    </row>
    <row r="229" spans="11:18" x14ac:dyDescent="0.25">
      <c r="K229" s="37"/>
      <c r="L229" s="6" t="s">
        <v>77</v>
      </c>
      <c r="M229" s="28" t="s">
        <v>258</v>
      </c>
      <c r="N229" s="6" t="s">
        <v>12</v>
      </c>
      <c r="O229" s="4">
        <f t="shared" si="35"/>
        <v>0</v>
      </c>
      <c r="P229" s="4">
        <f t="shared" si="36"/>
        <v>0</v>
      </c>
      <c r="Q229" s="4">
        <f t="shared" si="37"/>
        <v>0</v>
      </c>
      <c r="R229" s="4">
        <f t="shared" si="38"/>
        <v>0</v>
      </c>
    </row>
    <row r="230" spans="11:18" x14ac:dyDescent="0.25">
      <c r="K230" s="37"/>
      <c r="L230" s="6" t="s">
        <v>77</v>
      </c>
      <c r="M230" s="28" t="s">
        <v>4</v>
      </c>
      <c r="N230" s="6" t="s">
        <v>12</v>
      </c>
      <c r="O230" s="4">
        <f t="shared" si="35"/>
        <v>107</v>
      </c>
      <c r="P230" s="4">
        <f t="shared" si="36"/>
        <v>100</v>
      </c>
      <c r="Q230" s="4">
        <f t="shared" si="37"/>
        <v>105</v>
      </c>
      <c r="R230" s="4">
        <f t="shared" si="38"/>
        <v>312</v>
      </c>
    </row>
    <row r="231" spans="11:18" x14ac:dyDescent="0.25">
      <c r="K231" s="37"/>
      <c r="L231" s="6" t="s">
        <v>77</v>
      </c>
      <c r="M231" s="28" t="s">
        <v>86</v>
      </c>
      <c r="N231" s="6" t="s">
        <v>12</v>
      </c>
      <c r="O231" s="4">
        <f t="shared" si="35"/>
        <v>26</v>
      </c>
      <c r="P231" s="4">
        <f t="shared" si="36"/>
        <v>22</v>
      </c>
      <c r="Q231" s="4">
        <f t="shared" si="37"/>
        <v>26</v>
      </c>
      <c r="R231" s="4">
        <f t="shared" si="38"/>
        <v>74</v>
      </c>
    </row>
    <row r="232" spans="11:18" x14ac:dyDescent="0.25">
      <c r="K232" s="37"/>
      <c r="L232" s="6" t="s">
        <v>77</v>
      </c>
      <c r="M232" s="28" t="s">
        <v>87</v>
      </c>
      <c r="N232" s="6" t="s">
        <v>12</v>
      </c>
      <c r="O232" s="4">
        <f t="shared" si="35"/>
        <v>14</v>
      </c>
      <c r="P232" s="4">
        <f t="shared" si="36"/>
        <v>12</v>
      </c>
      <c r="Q232" s="4">
        <f t="shared" si="37"/>
        <v>14</v>
      </c>
      <c r="R232" s="4">
        <f t="shared" si="38"/>
        <v>40</v>
      </c>
    </row>
    <row r="233" spans="11:18" x14ac:dyDescent="0.25">
      <c r="K233" s="37"/>
      <c r="L233" s="6" t="s">
        <v>77</v>
      </c>
      <c r="M233" s="28" t="s">
        <v>88</v>
      </c>
      <c r="N233" s="6" t="s">
        <v>12</v>
      </c>
      <c r="O233" s="4">
        <f t="shared" si="35"/>
        <v>25</v>
      </c>
      <c r="P233" s="4">
        <f t="shared" si="36"/>
        <v>23</v>
      </c>
      <c r="Q233" s="4">
        <f t="shared" si="37"/>
        <v>24</v>
      </c>
      <c r="R233" s="4">
        <f t="shared" si="38"/>
        <v>72</v>
      </c>
    </row>
    <row r="234" spans="11:18" x14ac:dyDescent="0.25">
      <c r="K234" s="37"/>
      <c r="L234" s="6" t="s">
        <v>77</v>
      </c>
      <c r="M234" s="28" t="s">
        <v>89</v>
      </c>
      <c r="N234" s="6" t="s">
        <v>12</v>
      </c>
      <c r="O234" s="4">
        <f t="shared" ref="O234:O265" si="39">SUMIF($D:$D,$M234,G:G)</f>
        <v>13</v>
      </c>
      <c r="P234" s="4">
        <f t="shared" ref="P234:P265" si="40">SUMIF($D:$D,$M234,H:H)</f>
        <v>10</v>
      </c>
      <c r="Q234" s="4">
        <f t="shared" ref="Q234:Q265" si="41">SUMIF($D:$D,$M234,I:I)</f>
        <v>12</v>
      </c>
      <c r="R234" s="4">
        <f t="shared" si="38"/>
        <v>35</v>
      </c>
    </row>
    <row r="235" spans="11:18" x14ac:dyDescent="0.25">
      <c r="K235" s="37"/>
      <c r="L235" s="6" t="s">
        <v>77</v>
      </c>
      <c r="M235" s="28" t="s">
        <v>90</v>
      </c>
      <c r="N235" s="6" t="s">
        <v>12</v>
      </c>
      <c r="O235" s="4">
        <f t="shared" si="39"/>
        <v>15</v>
      </c>
      <c r="P235" s="4">
        <f t="shared" si="40"/>
        <v>10</v>
      </c>
      <c r="Q235" s="4">
        <f t="shared" si="41"/>
        <v>15</v>
      </c>
      <c r="R235" s="4">
        <f t="shared" si="38"/>
        <v>40</v>
      </c>
    </row>
    <row r="236" spans="11:18" x14ac:dyDescent="0.25">
      <c r="K236" s="37"/>
      <c r="L236" s="6" t="s">
        <v>77</v>
      </c>
      <c r="M236" s="28" t="s">
        <v>91</v>
      </c>
      <c r="N236" s="6" t="s">
        <v>12</v>
      </c>
      <c r="O236" s="4">
        <f t="shared" si="39"/>
        <v>235</v>
      </c>
      <c r="P236" s="4">
        <f t="shared" si="40"/>
        <v>223</v>
      </c>
      <c r="Q236" s="4">
        <f t="shared" si="41"/>
        <v>232</v>
      </c>
      <c r="R236" s="4">
        <f t="shared" si="38"/>
        <v>690</v>
      </c>
    </row>
    <row r="237" spans="11:18" x14ac:dyDescent="0.25">
      <c r="K237" s="37"/>
      <c r="L237" s="6" t="s">
        <v>77</v>
      </c>
      <c r="M237" s="28" t="s">
        <v>92</v>
      </c>
      <c r="N237" s="6" t="s">
        <v>12</v>
      </c>
      <c r="O237" s="4">
        <f t="shared" si="39"/>
        <v>283</v>
      </c>
      <c r="P237" s="4">
        <f t="shared" si="40"/>
        <v>280</v>
      </c>
      <c r="Q237" s="4">
        <f t="shared" si="41"/>
        <v>282</v>
      </c>
      <c r="R237" s="4">
        <f t="shared" si="38"/>
        <v>845</v>
      </c>
    </row>
    <row r="238" spans="11:18" x14ac:dyDescent="0.25">
      <c r="K238" s="37"/>
      <c r="L238" s="6" t="s">
        <v>77</v>
      </c>
      <c r="M238" s="28" t="s">
        <v>219</v>
      </c>
      <c r="N238" s="6" t="s">
        <v>12</v>
      </c>
      <c r="O238" s="4">
        <f t="shared" si="39"/>
        <v>143</v>
      </c>
      <c r="P238" s="4">
        <f t="shared" si="40"/>
        <v>139</v>
      </c>
      <c r="Q238" s="4">
        <f t="shared" si="41"/>
        <v>143</v>
      </c>
      <c r="R238" s="4">
        <f t="shared" si="38"/>
        <v>425</v>
      </c>
    </row>
    <row r="239" spans="11:18" x14ac:dyDescent="0.25">
      <c r="K239" s="37"/>
      <c r="L239" s="6" t="s">
        <v>77</v>
      </c>
      <c r="M239" s="28" t="s">
        <v>93</v>
      </c>
      <c r="N239" s="6" t="s">
        <v>12</v>
      </c>
      <c r="O239" s="4">
        <f t="shared" si="39"/>
        <v>26</v>
      </c>
      <c r="P239" s="4">
        <f t="shared" si="40"/>
        <v>20</v>
      </c>
      <c r="Q239" s="4">
        <f t="shared" si="41"/>
        <v>26</v>
      </c>
      <c r="R239" s="4">
        <f t="shared" si="38"/>
        <v>72</v>
      </c>
    </row>
    <row r="240" spans="11:18" x14ac:dyDescent="0.25">
      <c r="K240" s="37"/>
      <c r="L240" s="6" t="s">
        <v>77</v>
      </c>
      <c r="M240" s="28" t="s">
        <v>94</v>
      </c>
      <c r="N240" s="6" t="s">
        <v>12</v>
      </c>
      <c r="O240" s="4">
        <f t="shared" si="39"/>
        <v>2</v>
      </c>
      <c r="P240" s="4">
        <f t="shared" si="40"/>
        <v>0</v>
      </c>
      <c r="Q240" s="4">
        <f t="shared" si="41"/>
        <v>0</v>
      </c>
      <c r="R240" s="4">
        <f t="shared" si="38"/>
        <v>2</v>
      </c>
    </row>
    <row r="241" spans="11:18" x14ac:dyDescent="0.25">
      <c r="K241" s="37"/>
      <c r="L241" s="6" t="s">
        <v>77</v>
      </c>
      <c r="M241" s="28" t="s">
        <v>95</v>
      </c>
      <c r="N241" s="6" t="s">
        <v>12</v>
      </c>
      <c r="O241" s="4">
        <f t="shared" si="39"/>
        <v>5</v>
      </c>
      <c r="P241" s="4">
        <f t="shared" si="40"/>
        <v>0</v>
      </c>
      <c r="Q241" s="4">
        <f t="shared" si="41"/>
        <v>1</v>
      </c>
      <c r="R241" s="4">
        <f t="shared" si="38"/>
        <v>6</v>
      </c>
    </row>
    <row r="242" spans="11:18" x14ac:dyDescent="0.25">
      <c r="K242" s="37"/>
      <c r="L242" s="6" t="s">
        <v>77</v>
      </c>
      <c r="M242" s="28" t="s">
        <v>96</v>
      </c>
      <c r="N242" s="6" t="s">
        <v>12</v>
      </c>
      <c r="O242" s="4">
        <f t="shared" si="39"/>
        <v>118</v>
      </c>
      <c r="P242" s="4">
        <f t="shared" si="40"/>
        <v>86</v>
      </c>
      <c r="Q242" s="4">
        <f t="shared" si="41"/>
        <v>118</v>
      </c>
      <c r="R242" s="4">
        <f t="shared" si="38"/>
        <v>322</v>
      </c>
    </row>
    <row r="243" spans="11:18" x14ac:dyDescent="0.25">
      <c r="K243" s="37"/>
      <c r="L243" s="6" t="s">
        <v>77</v>
      </c>
      <c r="M243" s="28" t="s">
        <v>97</v>
      </c>
      <c r="N243" s="6" t="s">
        <v>12</v>
      </c>
      <c r="O243" s="4">
        <f t="shared" si="39"/>
        <v>34</v>
      </c>
      <c r="P243" s="4">
        <f t="shared" si="40"/>
        <v>21</v>
      </c>
      <c r="Q243" s="4">
        <f t="shared" si="41"/>
        <v>34</v>
      </c>
      <c r="R243" s="4">
        <f t="shared" si="38"/>
        <v>89</v>
      </c>
    </row>
    <row r="244" spans="11:18" x14ac:dyDescent="0.25">
      <c r="K244" s="37"/>
      <c r="L244" s="6" t="s">
        <v>77</v>
      </c>
      <c r="M244" s="28" t="s">
        <v>98</v>
      </c>
      <c r="N244" s="6" t="s">
        <v>12</v>
      </c>
      <c r="O244" s="4">
        <f t="shared" si="39"/>
        <v>22</v>
      </c>
      <c r="P244" s="4">
        <f t="shared" si="40"/>
        <v>9</v>
      </c>
      <c r="Q244" s="4">
        <f t="shared" si="41"/>
        <v>16</v>
      </c>
      <c r="R244" s="4">
        <f t="shared" si="38"/>
        <v>47</v>
      </c>
    </row>
    <row r="245" spans="11:18" x14ac:dyDescent="0.25">
      <c r="K245" s="37"/>
      <c r="L245" s="6" t="s">
        <v>77</v>
      </c>
      <c r="M245" s="28" t="s">
        <v>99</v>
      </c>
      <c r="N245" s="6" t="s">
        <v>12</v>
      </c>
      <c r="O245" s="4">
        <f t="shared" si="39"/>
        <v>2</v>
      </c>
      <c r="P245" s="4">
        <f t="shared" si="40"/>
        <v>2</v>
      </c>
      <c r="Q245" s="4">
        <f t="shared" si="41"/>
        <v>2</v>
      </c>
      <c r="R245" s="4">
        <f t="shared" si="38"/>
        <v>6</v>
      </c>
    </row>
    <row r="246" spans="11:18" x14ac:dyDescent="0.25">
      <c r="K246" s="37"/>
      <c r="L246" s="6" t="s">
        <v>77</v>
      </c>
      <c r="M246" s="28" t="s">
        <v>100</v>
      </c>
      <c r="N246" s="6" t="s">
        <v>12</v>
      </c>
      <c r="O246" s="4">
        <f t="shared" si="39"/>
        <v>1</v>
      </c>
      <c r="P246" s="4">
        <f t="shared" si="40"/>
        <v>0</v>
      </c>
      <c r="Q246" s="4">
        <f t="shared" si="41"/>
        <v>0</v>
      </c>
      <c r="R246" s="4">
        <f t="shared" si="38"/>
        <v>1</v>
      </c>
    </row>
    <row r="247" spans="11:18" x14ac:dyDescent="0.25">
      <c r="K247" s="37"/>
      <c r="L247" s="6" t="s">
        <v>77</v>
      </c>
      <c r="M247" s="28" t="s">
        <v>101</v>
      </c>
      <c r="N247" s="6" t="s">
        <v>12</v>
      </c>
      <c r="O247" s="4">
        <f t="shared" si="39"/>
        <v>102</v>
      </c>
      <c r="P247" s="4">
        <f t="shared" si="40"/>
        <v>92</v>
      </c>
      <c r="Q247" s="4">
        <f t="shared" si="41"/>
        <v>102</v>
      </c>
      <c r="R247" s="4">
        <f t="shared" si="38"/>
        <v>296</v>
      </c>
    </row>
    <row r="248" spans="11:18" x14ac:dyDescent="0.25">
      <c r="K248" s="37"/>
      <c r="L248" s="6" t="s">
        <v>77</v>
      </c>
      <c r="M248" s="28" t="s">
        <v>102</v>
      </c>
      <c r="N248" s="6" t="s">
        <v>12</v>
      </c>
      <c r="O248" s="4">
        <f t="shared" si="39"/>
        <v>7</v>
      </c>
      <c r="P248" s="4">
        <f t="shared" si="40"/>
        <v>3</v>
      </c>
      <c r="Q248" s="4">
        <f t="shared" si="41"/>
        <v>7</v>
      </c>
      <c r="R248" s="4">
        <f t="shared" si="38"/>
        <v>17</v>
      </c>
    </row>
    <row r="249" spans="11:18" x14ac:dyDescent="0.25">
      <c r="K249" s="37"/>
      <c r="L249" s="6" t="s">
        <v>77</v>
      </c>
      <c r="M249" s="28" t="s">
        <v>103</v>
      </c>
      <c r="N249" s="6" t="s">
        <v>12</v>
      </c>
      <c r="O249" s="4">
        <f t="shared" si="39"/>
        <v>6</v>
      </c>
      <c r="P249" s="4">
        <f t="shared" si="40"/>
        <v>1</v>
      </c>
      <c r="Q249" s="4">
        <f t="shared" si="41"/>
        <v>0</v>
      </c>
      <c r="R249" s="4">
        <f t="shared" si="38"/>
        <v>7</v>
      </c>
    </row>
    <row r="250" spans="11:18" x14ac:dyDescent="0.25">
      <c r="K250" s="37"/>
      <c r="L250" s="6" t="s">
        <v>77</v>
      </c>
      <c r="M250" s="28" t="s">
        <v>256</v>
      </c>
      <c r="N250" s="6" t="s">
        <v>12</v>
      </c>
      <c r="O250" s="4">
        <f t="shared" si="39"/>
        <v>3</v>
      </c>
      <c r="P250" s="4">
        <f t="shared" si="40"/>
        <v>0</v>
      </c>
      <c r="Q250" s="4">
        <f t="shared" si="41"/>
        <v>1</v>
      </c>
      <c r="R250" s="4">
        <f t="shared" si="38"/>
        <v>4</v>
      </c>
    </row>
    <row r="251" spans="11:18" x14ac:dyDescent="0.25">
      <c r="K251" s="37"/>
      <c r="L251" s="6" t="s">
        <v>77</v>
      </c>
      <c r="M251" s="28" t="s">
        <v>104</v>
      </c>
      <c r="N251" s="6" t="s">
        <v>12</v>
      </c>
      <c r="O251" s="4">
        <f t="shared" si="39"/>
        <v>118</v>
      </c>
      <c r="P251" s="4">
        <f t="shared" si="40"/>
        <v>95</v>
      </c>
      <c r="Q251" s="4">
        <f t="shared" si="41"/>
        <v>115</v>
      </c>
      <c r="R251" s="4">
        <f t="shared" si="38"/>
        <v>328</v>
      </c>
    </row>
    <row r="252" spans="11:18" x14ac:dyDescent="0.25">
      <c r="K252" s="37"/>
      <c r="L252" s="6" t="s">
        <v>77</v>
      </c>
      <c r="M252" s="28" t="s">
        <v>105</v>
      </c>
      <c r="N252" s="6" t="s">
        <v>12</v>
      </c>
      <c r="O252" s="4">
        <f t="shared" si="39"/>
        <v>173</v>
      </c>
      <c r="P252" s="4">
        <f t="shared" si="40"/>
        <v>161</v>
      </c>
      <c r="Q252" s="4">
        <f t="shared" si="41"/>
        <v>174</v>
      </c>
      <c r="R252" s="4">
        <f t="shared" si="38"/>
        <v>508</v>
      </c>
    </row>
    <row r="253" spans="11:18" x14ac:dyDescent="0.25">
      <c r="K253" s="37"/>
      <c r="L253" s="6" t="s">
        <v>77</v>
      </c>
      <c r="M253" s="28" t="s">
        <v>106</v>
      </c>
      <c r="N253" s="6" t="s">
        <v>12</v>
      </c>
      <c r="O253" s="4">
        <f t="shared" si="39"/>
        <v>60</v>
      </c>
      <c r="P253" s="4">
        <f t="shared" si="40"/>
        <v>51</v>
      </c>
      <c r="Q253" s="4">
        <f t="shared" si="41"/>
        <v>42</v>
      </c>
      <c r="R253" s="4">
        <f t="shared" si="38"/>
        <v>153</v>
      </c>
    </row>
    <row r="254" spans="11:18" x14ac:dyDescent="0.25">
      <c r="K254" s="37"/>
      <c r="L254" s="6" t="s">
        <v>77</v>
      </c>
      <c r="M254" s="28" t="s">
        <v>107</v>
      </c>
      <c r="N254" s="6" t="s">
        <v>12</v>
      </c>
      <c r="O254" s="4">
        <f t="shared" si="39"/>
        <v>1</v>
      </c>
      <c r="P254" s="4">
        <f t="shared" si="40"/>
        <v>1</v>
      </c>
      <c r="Q254" s="4">
        <f t="shared" si="41"/>
        <v>1</v>
      </c>
      <c r="R254" s="4">
        <f t="shared" si="38"/>
        <v>3</v>
      </c>
    </row>
    <row r="255" spans="11:18" x14ac:dyDescent="0.25">
      <c r="K255" s="37"/>
      <c r="L255" s="6" t="s">
        <v>77</v>
      </c>
      <c r="M255" s="28" t="s">
        <v>108</v>
      </c>
      <c r="N255" s="6" t="s">
        <v>12</v>
      </c>
      <c r="O255" s="4">
        <f t="shared" si="39"/>
        <v>3</v>
      </c>
      <c r="P255" s="4">
        <f t="shared" si="40"/>
        <v>1</v>
      </c>
      <c r="Q255" s="4">
        <f t="shared" si="41"/>
        <v>0</v>
      </c>
      <c r="R255" s="4">
        <f t="shared" si="38"/>
        <v>4</v>
      </c>
    </row>
    <row r="256" spans="11:18" x14ac:dyDescent="0.25">
      <c r="K256" s="37"/>
      <c r="L256" s="6" t="s">
        <v>77</v>
      </c>
      <c r="M256" s="28" t="s">
        <v>259</v>
      </c>
      <c r="N256" s="6" t="s">
        <v>12</v>
      </c>
      <c r="O256" s="4">
        <f t="shared" si="39"/>
        <v>1</v>
      </c>
      <c r="P256" s="4">
        <f t="shared" si="40"/>
        <v>0</v>
      </c>
      <c r="Q256" s="4">
        <f t="shared" si="41"/>
        <v>0</v>
      </c>
      <c r="R256" s="4">
        <f t="shared" si="38"/>
        <v>1</v>
      </c>
    </row>
    <row r="257" spans="11:18" x14ac:dyDescent="0.25">
      <c r="K257" s="37"/>
      <c r="L257" s="6" t="s">
        <v>77</v>
      </c>
      <c r="M257" s="28" t="s">
        <v>109</v>
      </c>
      <c r="N257" s="6" t="s">
        <v>12</v>
      </c>
      <c r="O257" s="4">
        <f t="shared" si="39"/>
        <v>2</v>
      </c>
      <c r="P257" s="4">
        <f t="shared" si="40"/>
        <v>0</v>
      </c>
      <c r="Q257" s="4">
        <f t="shared" si="41"/>
        <v>1</v>
      </c>
      <c r="R257" s="4">
        <f t="shared" si="38"/>
        <v>3</v>
      </c>
    </row>
    <row r="258" spans="11:18" x14ac:dyDescent="0.25">
      <c r="K258" s="37"/>
      <c r="L258" s="6" t="s">
        <v>77</v>
      </c>
      <c r="M258" s="28" t="s">
        <v>110</v>
      </c>
      <c r="N258" s="6" t="s">
        <v>12</v>
      </c>
      <c r="O258" s="4">
        <f t="shared" si="39"/>
        <v>1</v>
      </c>
      <c r="P258" s="4">
        <f t="shared" si="40"/>
        <v>0</v>
      </c>
      <c r="Q258" s="4">
        <f t="shared" si="41"/>
        <v>0</v>
      </c>
      <c r="R258" s="4">
        <f t="shared" si="38"/>
        <v>1</v>
      </c>
    </row>
    <row r="259" spans="11:18" x14ac:dyDescent="0.25">
      <c r="K259" s="37"/>
      <c r="L259" s="6" t="s">
        <v>77</v>
      </c>
      <c r="M259" s="28" t="s">
        <v>111</v>
      </c>
      <c r="N259" s="6" t="s">
        <v>12</v>
      </c>
      <c r="O259" s="4">
        <f t="shared" si="39"/>
        <v>4</v>
      </c>
      <c r="P259" s="4">
        <f t="shared" si="40"/>
        <v>2</v>
      </c>
      <c r="Q259" s="4">
        <f t="shared" si="41"/>
        <v>1</v>
      </c>
      <c r="R259" s="4">
        <f t="shared" si="38"/>
        <v>7</v>
      </c>
    </row>
    <row r="260" spans="11:18" x14ac:dyDescent="0.25">
      <c r="K260" s="37"/>
      <c r="L260" s="6" t="s">
        <v>77</v>
      </c>
      <c r="M260" s="28" t="s">
        <v>218</v>
      </c>
      <c r="N260" s="6" t="s">
        <v>12</v>
      </c>
      <c r="O260" s="4">
        <f t="shared" si="39"/>
        <v>13</v>
      </c>
      <c r="P260" s="4">
        <f t="shared" si="40"/>
        <v>12</v>
      </c>
      <c r="Q260" s="4">
        <f t="shared" si="41"/>
        <v>13</v>
      </c>
      <c r="R260" s="4">
        <f t="shared" si="38"/>
        <v>38</v>
      </c>
    </row>
    <row r="261" spans="11:18" x14ac:dyDescent="0.25">
      <c r="K261" s="37"/>
      <c r="L261" s="6" t="s">
        <v>77</v>
      </c>
      <c r="M261" s="28" t="s">
        <v>112</v>
      </c>
      <c r="N261" s="6" t="s">
        <v>12</v>
      </c>
      <c r="O261" s="4">
        <f t="shared" si="39"/>
        <v>19</v>
      </c>
      <c r="P261" s="4">
        <f t="shared" si="40"/>
        <v>14</v>
      </c>
      <c r="Q261" s="4">
        <f t="shared" si="41"/>
        <v>19</v>
      </c>
      <c r="R261" s="4">
        <f t="shared" si="38"/>
        <v>52</v>
      </c>
    </row>
    <row r="262" spans="11:18" x14ac:dyDescent="0.25">
      <c r="K262" s="37"/>
      <c r="L262" s="6" t="s">
        <v>77</v>
      </c>
      <c r="M262" s="28" t="s">
        <v>113</v>
      </c>
      <c r="N262" s="6" t="s">
        <v>12</v>
      </c>
      <c r="O262" s="4">
        <f t="shared" si="39"/>
        <v>43</v>
      </c>
      <c r="P262" s="4">
        <f t="shared" si="40"/>
        <v>24</v>
      </c>
      <c r="Q262" s="4">
        <f t="shared" si="41"/>
        <v>43</v>
      </c>
      <c r="R262" s="4">
        <f t="shared" si="38"/>
        <v>110</v>
      </c>
    </row>
    <row r="263" spans="11:18" x14ac:dyDescent="0.25">
      <c r="K263" s="37"/>
      <c r="L263" s="6" t="s">
        <v>77</v>
      </c>
      <c r="M263" s="28" t="s">
        <v>114</v>
      </c>
      <c r="N263" s="6" t="s">
        <v>12</v>
      </c>
      <c r="O263" s="4">
        <f t="shared" si="39"/>
        <v>18</v>
      </c>
      <c r="P263" s="4">
        <f t="shared" si="40"/>
        <v>12</v>
      </c>
      <c r="Q263" s="4">
        <f t="shared" si="41"/>
        <v>13</v>
      </c>
      <c r="R263" s="4">
        <f t="shared" si="38"/>
        <v>43</v>
      </c>
    </row>
    <row r="264" spans="11:18" x14ac:dyDescent="0.25">
      <c r="K264" s="37"/>
      <c r="L264" s="6" t="s">
        <v>77</v>
      </c>
      <c r="M264" s="28" t="s">
        <v>5</v>
      </c>
      <c r="N264" s="6" t="s">
        <v>12</v>
      </c>
      <c r="O264" s="4">
        <f t="shared" si="39"/>
        <v>42</v>
      </c>
      <c r="P264" s="4">
        <f t="shared" si="40"/>
        <v>37</v>
      </c>
      <c r="Q264" s="4">
        <f t="shared" si="41"/>
        <v>41</v>
      </c>
      <c r="R264" s="4">
        <f t="shared" si="38"/>
        <v>120</v>
      </c>
    </row>
    <row r="265" spans="11:18" x14ac:dyDescent="0.25">
      <c r="K265" s="37"/>
      <c r="L265" s="6" t="s">
        <v>77</v>
      </c>
      <c r="M265" s="28" t="s">
        <v>115</v>
      </c>
      <c r="N265" s="6" t="s">
        <v>12</v>
      </c>
      <c r="O265" s="4">
        <f t="shared" si="39"/>
        <v>11</v>
      </c>
      <c r="P265" s="4">
        <f t="shared" si="40"/>
        <v>4</v>
      </c>
      <c r="Q265" s="4">
        <f t="shared" si="41"/>
        <v>11</v>
      </c>
      <c r="R265" s="4">
        <f t="shared" si="38"/>
        <v>26</v>
      </c>
    </row>
    <row r="266" spans="11:18" x14ac:dyDescent="0.25">
      <c r="K266" s="37"/>
      <c r="L266" s="6" t="s">
        <v>77</v>
      </c>
      <c r="M266" s="28" t="s">
        <v>116</v>
      </c>
      <c r="N266" s="6" t="s">
        <v>12</v>
      </c>
      <c r="O266" s="4">
        <f t="shared" ref="O266:O273" si="42">SUMIF($D:$D,$M266,G:G)</f>
        <v>9</v>
      </c>
      <c r="P266" s="4">
        <f t="shared" ref="P266:P273" si="43">SUMIF($D:$D,$M266,H:H)</f>
        <v>3</v>
      </c>
      <c r="Q266" s="4">
        <f t="shared" ref="Q266:Q273" si="44">SUMIF($D:$D,$M266,I:I)</f>
        <v>9</v>
      </c>
      <c r="R266" s="4">
        <f t="shared" si="38"/>
        <v>21</v>
      </c>
    </row>
    <row r="267" spans="11:18" x14ac:dyDescent="0.25">
      <c r="K267" s="37"/>
      <c r="L267" s="6" t="s">
        <v>77</v>
      </c>
      <c r="M267" s="28" t="s">
        <v>260</v>
      </c>
      <c r="N267" s="6" t="s">
        <v>12</v>
      </c>
      <c r="O267" s="4">
        <f t="shared" si="42"/>
        <v>1</v>
      </c>
      <c r="P267" s="4">
        <f t="shared" si="43"/>
        <v>0</v>
      </c>
      <c r="Q267" s="4">
        <f t="shared" si="44"/>
        <v>0</v>
      </c>
      <c r="R267" s="4">
        <f t="shared" ref="R267:R273" si="45">SUM(O267:Q267)</f>
        <v>1</v>
      </c>
    </row>
    <row r="268" spans="11:18" x14ac:dyDescent="0.25">
      <c r="K268" s="37"/>
      <c r="L268" s="6" t="s">
        <v>77</v>
      </c>
      <c r="M268" s="28" t="s">
        <v>117</v>
      </c>
      <c r="N268" s="6" t="s">
        <v>12</v>
      </c>
      <c r="O268" s="4">
        <f t="shared" si="42"/>
        <v>24</v>
      </c>
      <c r="P268" s="4">
        <f t="shared" si="43"/>
        <v>19</v>
      </c>
      <c r="Q268" s="4">
        <f t="shared" si="44"/>
        <v>24</v>
      </c>
      <c r="R268" s="4">
        <f t="shared" si="45"/>
        <v>67</v>
      </c>
    </row>
    <row r="269" spans="11:18" x14ac:dyDescent="0.25">
      <c r="K269" s="37"/>
      <c r="L269" s="6" t="s">
        <v>77</v>
      </c>
      <c r="M269" s="28" t="s">
        <v>118</v>
      </c>
      <c r="N269" s="6" t="s">
        <v>12</v>
      </c>
      <c r="O269" s="4">
        <f t="shared" si="42"/>
        <v>8</v>
      </c>
      <c r="P269" s="4">
        <f t="shared" si="43"/>
        <v>2</v>
      </c>
      <c r="Q269" s="4">
        <f t="shared" si="44"/>
        <v>8</v>
      </c>
      <c r="R269" s="4">
        <f t="shared" si="45"/>
        <v>18</v>
      </c>
    </row>
    <row r="270" spans="11:18" x14ac:dyDescent="0.25">
      <c r="K270" s="37"/>
      <c r="L270" s="6" t="s">
        <v>77</v>
      </c>
      <c r="M270" s="28" t="s">
        <v>119</v>
      </c>
      <c r="N270" s="6" t="s">
        <v>12</v>
      </c>
      <c r="O270" s="4">
        <f t="shared" si="42"/>
        <v>3</v>
      </c>
      <c r="P270" s="4">
        <f t="shared" si="43"/>
        <v>1</v>
      </c>
      <c r="Q270" s="4">
        <f t="shared" si="44"/>
        <v>0</v>
      </c>
      <c r="R270" s="4">
        <f t="shared" si="45"/>
        <v>4</v>
      </c>
    </row>
    <row r="271" spans="11:18" x14ac:dyDescent="0.25">
      <c r="K271" s="37"/>
      <c r="L271" s="6" t="s">
        <v>77</v>
      </c>
      <c r="M271" s="28" t="s">
        <v>120</v>
      </c>
      <c r="N271" s="6" t="s">
        <v>12</v>
      </c>
      <c r="O271" s="4">
        <f t="shared" si="42"/>
        <v>5</v>
      </c>
      <c r="P271" s="4">
        <f t="shared" si="43"/>
        <v>1</v>
      </c>
      <c r="Q271" s="4">
        <f t="shared" si="44"/>
        <v>5</v>
      </c>
      <c r="R271" s="4">
        <f t="shared" si="45"/>
        <v>11</v>
      </c>
    </row>
    <row r="272" spans="11:18" x14ac:dyDescent="0.25">
      <c r="K272" s="37"/>
      <c r="L272" s="6" t="s">
        <v>77</v>
      </c>
      <c r="M272" s="28" t="s">
        <v>121</v>
      </c>
      <c r="N272" s="6" t="s">
        <v>12</v>
      </c>
      <c r="O272" s="4">
        <f t="shared" si="42"/>
        <v>3</v>
      </c>
      <c r="P272" s="4">
        <f t="shared" si="43"/>
        <v>1</v>
      </c>
      <c r="Q272" s="4">
        <f t="shared" si="44"/>
        <v>2</v>
      </c>
      <c r="R272" s="4">
        <f t="shared" si="45"/>
        <v>6</v>
      </c>
    </row>
    <row r="273" spans="11:18" x14ac:dyDescent="0.25">
      <c r="K273" s="37"/>
      <c r="L273" s="6" t="s">
        <v>77</v>
      </c>
      <c r="M273" s="28" t="s">
        <v>122</v>
      </c>
      <c r="N273" s="6" t="s">
        <v>12</v>
      </c>
      <c r="O273" s="4">
        <f t="shared" si="42"/>
        <v>1</v>
      </c>
      <c r="P273" s="4">
        <f t="shared" si="43"/>
        <v>1</v>
      </c>
      <c r="Q273" s="4">
        <f t="shared" si="44"/>
        <v>0</v>
      </c>
      <c r="R273" s="4">
        <f t="shared" si="45"/>
        <v>2</v>
      </c>
    </row>
  </sheetData>
  <autoFilter ref="A1:V206" xr:uid="{D2DBCC90-81D0-4554-AD5A-E2D09C7456C7}">
    <filterColumn colId="0">
      <filters>
        <filter val="SULAWESI"/>
      </filters>
    </filterColumn>
    <filterColumn colId="3">
      <filters>
        <filter val="BOLAANG MONGONDOW SELATAN"/>
      </filters>
    </filterColumn>
  </autoFilter>
  <sortState xmlns:xlrd2="http://schemas.microsoft.com/office/spreadsheetml/2017/richdata2" ref="A2:J200">
    <sortCondition ref="A2:A200"/>
    <sortCondition ref="D2:D200"/>
    <sortCondition ref="C2:C200"/>
  </sortState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</sheetPr>
  <dimension ref="A1:BB43"/>
  <sheetViews>
    <sheetView zoomScale="70" zoomScaleNormal="70" workbookViewId="0">
      <pane xSplit="2" ySplit="5" topLeftCell="C45" activePane="bottomRight" state="frozen"/>
      <selection pane="topRight" activeCell="C1" sqref="C1"/>
      <selection pane="bottomLeft" activeCell="A5" sqref="A5"/>
      <selection pane="bottomRight" activeCell="AB14" sqref="AB14"/>
    </sheetView>
  </sheetViews>
  <sheetFormatPr defaultRowHeight="15" x14ac:dyDescent="0.25"/>
  <cols>
    <col min="1" max="1" width="18.42578125" bestFit="1" customWidth="1"/>
    <col min="2" max="2" width="17.5703125" bestFit="1" customWidth="1"/>
    <col min="3" max="3" width="7.42578125" bestFit="1" customWidth="1"/>
    <col min="4" max="4" width="6.5703125" bestFit="1" customWidth="1"/>
    <col min="5" max="5" width="11.5703125" bestFit="1" customWidth="1"/>
    <col min="6" max="6" width="9.42578125" bestFit="1" customWidth="1"/>
    <col min="7" max="7" width="15.85546875" bestFit="1" customWidth="1"/>
    <col min="8" max="8" width="7.5703125" bestFit="1" customWidth="1"/>
    <col min="9" max="9" width="7.42578125" bestFit="1" customWidth="1"/>
    <col min="10" max="10" width="11.5703125" bestFit="1" customWidth="1"/>
    <col min="11" max="11" width="9.42578125" bestFit="1" customWidth="1"/>
    <col min="12" max="12" width="15.85546875" bestFit="1" customWidth="1"/>
    <col min="13" max="13" width="7.5703125" bestFit="1" customWidth="1"/>
    <col min="14" max="14" width="7.42578125" bestFit="1" customWidth="1"/>
    <col min="15" max="15" width="11.5703125" bestFit="1" customWidth="1"/>
    <col min="16" max="16" width="9.42578125" bestFit="1" customWidth="1"/>
    <col min="17" max="17" width="15.85546875" bestFit="1" customWidth="1"/>
    <col min="18" max="18" width="7.42578125" bestFit="1" customWidth="1"/>
    <col min="19" max="19" width="6.5703125" bestFit="1" customWidth="1"/>
    <col min="20" max="20" width="11.5703125" bestFit="1" customWidth="1"/>
    <col min="21" max="21" width="9.42578125" bestFit="1" customWidth="1"/>
    <col min="22" max="22" width="15.85546875" bestFit="1" customWidth="1"/>
    <col min="23" max="24" width="7.42578125" bestFit="1" customWidth="1"/>
    <col min="25" max="25" width="11.5703125" bestFit="1" customWidth="1"/>
    <col min="26" max="26" width="9.42578125" bestFit="1" customWidth="1"/>
    <col min="27" max="27" width="15.85546875" bestFit="1" customWidth="1"/>
    <col min="28" max="29" width="7.42578125" bestFit="1" customWidth="1"/>
    <col min="30" max="30" width="11.5703125" bestFit="1" customWidth="1"/>
    <col min="31" max="31" width="9.42578125" bestFit="1" customWidth="1"/>
    <col min="32" max="32" width="15.85546875" customWidth="1"/>
    <col min="44" max="44" width="21.5703125" bestFit="1" customWidth="1"/>
    <col min="45" max="45" width="7.5703125" bestFit="1" customWidth="1"/>
    <col min="46" max="46" width="7.140625" bestFit="1" customWidth="1"/>
    <col min="47" max="47" width="10.85546875" bestFit="1" customWidth="1"/>
    <col min="48" max="48" width="9" bestFit="1" customWidth="1"/>
    <col min="49" max="49" width="14" bestFit="1" customWidth="1"/>
    <col min="50" max="50" width="7.5703125" bestFit="1" customWidth="1"/>
    <col min="51" max="51" width="7.140625" bestFit="1" customWidth="1"/>
    <col min="52" max="52" width="10.85546875" bestFit="1" customWidth="1"/>
    <col min="53" max="53" width="9" bestFit="1" customWidth="1"/>
    <col min="54" max="54" width="14" bestFit="1" customWidth="1"/>
    <col min="55" max="55" width="11.85546875" bestFit="1" customWidth="1"/>
    <col min="57" max="57" width="25.140625" bestFit="1" customWidth="1"/>
    <col min="58" max="58" width="7.5703125" bestFit="1" customWidth="1"/>
    <col min="59" max="59" width="7.42578125" bestFit="1" customWidth="1"/>
    <col min="60" max="60" width="10.5703125" bestFit="1" customWidth="1"/>
    <col min="61" max="61" width="9" bestFit="1" customWidth="1"/>
    <col min="62" max="62" width="14" bestFit="1" customWidth="1"/>
    <col min="63" max="63" width="7.5703125" bestFit="1" customWidth="1"/>
    <col min="64" max="64" width="7.42578125" bestFit="1" customWidth="1"/>
    <col min="65" max="65" width="10.5703125" bestFit="1" customWidth="1"/>
    <col min="66" max="66" width="9" bestFit="1" customWidth="1"/>
    <col min="67" max="67" width="14" bestFit="1" customWidth="1"/>
    <col min="68" max="68" width="11.5703125" customWidth="1"/>
  </cols>
  <sheetData>
    <row r="1" spans="1:54" ht="26.25" x14ac:dyDescent="0.4">
      <c r="A1" s="137" t="s">
        <v>278</v>
      </c>
      <c r="B1" s="137"/>
      <c r="C1" s="137"/>
      <c r="D1" s="137"/>
      <c r="E1" s="137"/>
      <c r="F1" s="137"/>
      <c r="G1" s="137"/>
    </row>
    <row r="2" spans="1:54" ht="26.25" x14ac:dyDescent="0.4">
      <c r="A2" s="72" t="str">
        <f>'Summary BTS per City'!A2</f>
        <v>Update: End of September 2019</v>
      </c>
      <c r="B2" s="73"/>
      <c r="C2" s="73"/>
      <c r="D2" s="73"/>
      <c r="E2" s="73"/>
      <c r="F2" s="73"/>
      <c r="G2" s="73"/>
    </row>
    <row r="4" spans="1:54" s="58" customFormat="1" ht="18.75" x14ac:dyDescent="0.3">
      <c r="A4" s="134" t="s">
        <v>0</v>
      </c>
      <c r="B4" s="127" t="s">
        <v>233</v>
      </c>
      <c r="C4" s="136" t="s">
        <v>13</v>
      </c>
      <c r="D4" s="136"/>
      <c r="E4" s="136"/>
      <c r="F4" s="136"/>
      <c r="G4" s="136"/>
      <c r="H4" s="136" t="s">
        <v>14</v>
      </c>
      <c r="I4" s="136"/>
      <c r="J4" s="136"/>
      <c r="K4" s="136"/>
      <c r="L4" s="136"/>
      <c r="M4" s="136" t="s">
        <v>15</v>
      </c>
      <c r="N4" s="136"/>
      <c r="O4" s="136"/>
      <c r="P4" s="136"/>
      <c r="Q4" s="136"/>
      <c r="R4" s="136" t="s">
        <v>16</v>
      </c>
      <c r="S4" s="136"/>
      <c r="T4" s="136"/>
      <c r="U4" s="136"/>
      <c r="V4" s="136"/>
      <c r="W4" s="136" t="s">
        <v>268</v>
      </c>
      <c r="X4" s="136"/>
      <c r="Y4" s="136"/>
      <c r="Z4" s="136"/>
      <c r="AA4" s="136"/>
      <c r="AB4" s="136" t="s">
        <v>269</v>
      </c>
      <c r="AC4" s="136"/>
      <c r="AD4" s="136"/>
      <c r="AE4" s="136"/>
      <c r="AF4" s="136"/>
      <c r="AR4" s="131" t="s">
        <v>270</v>
      </c>
      <c r="AS4" s="132" t="s">
        <v>271</v>
      </c>
      <c r="AT4" s="132"/>
      <c r="AU4" s="132"/>
      <c r="AV4" s="132"/>
      <c r="AW4" s="132"/>
      <c r="AX4" s="132" t="s">
        <v>272</v>
      </c>
      <c r="AY4" s="132"/>
      <c r="AZ4" s="132"/>
      <c r="BA4" s="132"/>
      <c r="BB4" s="132"/>
    </row>
    <row r="5" spans="1:54" ht="15.75" x14ac:dyDescent="0.25">
      <c r="A5" s="135"/>
      <c r="B5" s="128"/>
      <c r="C5" s="7" t="s">
        <v>12</v>
      </c>
      <c r="D5" s="8" t="s">
        <v>10</v>
      </c>
      <c r="E5" s="9" t="s">
        <v>7</v>
      </c>
      <c r="F5" s="10" t="s">
        <v>9</v>
      </c>
      <c r="G5" s="59" t="s">
        <v>8</v>
      </c>
      <c r="H5" s="7" t="s">
        <v>12</v>
      </c>
      <c r="I5" s="8" t="s">
        <v>10</v>
      </c>
      <c r="J5" s="9" t="s">
        <v>7</v>
      </c>
      <c r="K5" s="10" t="s">
        <v>9</v>
      </c>
      <c r="L5" s="59" t="s">
        <v>8</v>
      </c>
      <c r="M5" s="7" t="s">
        <v>12</v>
      </c>
      <c r="N5" s="8" t="s">
        <v>10</v>
      </c>
      <c r="O5" s="9" t="s">
        <v>7</v>
      </c>
      <c r="P5" s="10" t="s">
        <v>9</v>
      </c>
      <c r="Q5" s="59" t="s">
        <v>8</v>
      </c>
      <c r="R5" s="7" t="s">
        <v>12</v>
      </c>
      <c r="S5" s="8" t="s">
        <v>10</v>
      </c>
      <c r="T5" s="9" t="s">
        <v>7</v>
      </c>
      <c r="U5" s="10" t="s">
        <v>9</v>
      </c>
      <c r="V5" s="59" t="s">
        <v>8</v>
      </c>
      <c r="W5" s="7" t="s">
        <v>12</v>
      </c>
      <c r="X5" s="8" t="s">
        <v>10</v>
      </c>
      <c r="Y5" s="9" t="s">
        <v>7</v>
      </c>
      <c r="Z5" s="10" t="s">
        <v>9</v>
      </c>
      <c r="AA5" s="59" t="s">
        <v>8</v>
      </c>
      <c r="AB5" s="7" t="s">
        <v>12</v>
      </c>
      <c r="AC5" s="8" t="s">
        <v>10</v>
      </c>
      <c r="AD5" s="9" t="s">
        <v>7</v>
      </c>
      <c r="AE5" s="10" t="s">
        <v>9</v>
      </c>
      <c r="AF5" s="59" t="s">
        <v>8</v>
      </c>
      <c r="AR5" s="131"/>
      <c r="AS5" s="60" t="s">
        <v>273</v>
      </c>
      <c r="AT5" s="61" t="s">
        <v>10</v>
      </c>
      <c r="AU5" s="62" t="s">
        <v>274</v>
      </c>
      <c r="AV5" s="63" t="s">
        <v>275</v>
      </c>
      <c r="AW5" s="64" t="s">
        <v>276</v>
      </c>
      <c r="AX5" s="60" t="s">
        <v>273</v>
      </c>
      <c r="AY5" s="61" t="s">
        <v>10</v>
      </c>
      <c r="AZ5" s="62" t="s">
        <v>274</v>
      </c>
      <c r="BA5" s="63" t="s">
        <v>275</v>
      </c>
      <c r="BB5" s="64" t="s">
        <v>276</v>
      </c>
    </row>
    <row r="6" spans="1:54" ht="15.75" x14ac:dyDescent="0.25">
      <c r="A6" s="28" t="s">
        <v>1</v>
      </c>
      <c r="B6" s="28" t="s">
        <v>245</v>
      </c>
      <c r="C6" s="4">
        <f>SUMIF(TSEL!$M$9:$M$25,$B6,TSEL!$O$9:$O$25)</f>
        <v>492</v>
      </c>
      <c r="D6" s="4">
        <f>SUMIF(TSEL!$M$9:$M$25,$B6,XL!$O$9:$O$25)</f>
        <v>111</v>
      </c>
      <c r="E6" s="4">
        <f>SUMIF(TSEL!$M$9:$M$25,$B6,INDOSAT!$O$9:$O$25)</f>
        <v>153</v>
      </c>
      <c r="F6" s="4">
        <f>SUMIF(TSEL!$M$9:$M$25,$B6,THREE!$O$9:$O$25)</f>
        <v>171</v>
      </c>
      <c r="G6" s="4">
        <f>SUMIF(TSEL!$M$9:$M$25,$B6,SMARTFREN!$O$9:$O$25)</f>
        <v>0</v>
      </c>
      <c r="H6" s="4">
        <f>SUMIF(TSEL!$M$9:$M$25,$B6,TSEL!$P$9:$P$25)</f>
        <v>515</v>
      </c>
      <c r="I6" s="4">
        <f>SUMIF(XL!$M$9:$M$25,$B6,XL!$P$9:$P$25)</f>
        <v>194</v>
      </c>
      <c r="J6" s="4">
        <f>SUMIF(INDOSAT!$M$9:$M$25,$B6,INDOSAT!$P$9:$P$25)</f>
        <v>151</v>
      </c>
      <c r="K6" s="4">
        <f>SUMIF(THREE!$M$9:$M$25,$B6,THREE!$P$9:$P$25)</f>
        <v>151</v>
      </c>
      <c r="L6" s="4">
        <f>SUMIF(SMARTFREN!$M$9:$M$25,$B6,SMARTFREN!$P$9:$P$25)</f>
        <v>0</v>
      </c>
      <c r="M6" s="4">
        <f>SUMIF(TSEL!$M$9:$M$25,$B6,TSEL!$Q$9:$Q$25)</f>
        <v>516</v>
      </c>
      <c r="N6" s="4">
        <f>SUMIF(XL!$M$9:$M$25,$B6,XL!$Q$9:$Q$25)</f>
        <v>246</v>
      </c>
      <c r="O6" s="4">
        <f>SUMIF(INDOSAT!$M$9:$M$25,$B6,INDOSAT!$Q$9:$Q$25)</f>
        <v>162</v>
      </c>
      <c r="P6" s="4">
        <f>SUMIF(THREE!$M$9:$M$25,$B6,THREE!$Q$9:$Q$25)</f>
        <v>134</v>
      </c>
      <c r="Q6" s="4">
        <f>SUMIF(SMARTFREN!$M$9:$M$25,$B6,SMARTFREN!$Q$9:$Q$25)</f>
        <v>5</v>
      </c>
      <c r="R6" s="4">
        <f>C6+H6+M6</f>
        <v>1523</v>
      </c>
      <c r="S6" s="4">
        <f>D6+I6+N6</f>
        <v>551</v>
      </c>
      <c r="T6" s="4">
        <f>E6+J6+O6</f>
        <v>466</v>
      </c>
      <c r="U6" s="4">
        <f>F6+K6+P6</f>
        <v>456</v>
      </c>
      <c r="V6" s="4">
        <f>G6+L6+Q6</f>
        <v>5</v>
      </c>
      <c r="W6" s="65">
        <f>R6/SUM($R6:$V6)</f>
        <v>0.50749750083305567</v>
      </c>
      <c r="X6" s="65">
        <f t="shared" ref="X6:X22" si="0">S6/SUM($R6:$V6)</f>
        <v>0.18360546484505164</v>
      </c>
      <c r="Y6" s="65">
        <f t="shared" ref="Y6:Y22" si="1">T6/SUM($R6:$V6)</f>
        <v>0.15528157280906366</v>
      </c>
      <c r="Z6" s="65">
        <f t="shared" ref="Z6:Z22" si="2">U6/SUM($R6:$V6)</f>
        <v>0.15194935021659448</v>
      </c>
      <c r="AA6" s="65">
        <f t="shared" ref="AA6:AA22" si="3">V6/SUM($R6:$V6)</f>
        <v>1.6661112962345886E-3</v>
      </c>
      <c r="AB6" s="65">
        <f t="shared" ref="AB6:AB22" si="4">M6/SUM($M6:$Q6)</f>
        <v>0.48541862652869239</v>
      </c>
      <c r="AC6" s="65">
        <f t="shared" ref="AC6:AC22" si="5">N6/SUM($M6:$Q6)</f>
        <v>0.23142050799623706</v>
      </c>
      <c r="AD6" s="65">
        <f t="shared" ref="AD6:AD22" si="6">O6/SUM($M6:$Q6)</f>
        <v>0.1523988711194732</v>
      </c>
      <c r="AE6" s="65">
        <f t="shared" ref="AE6:AE22" si="7">P6/SUM($M6:$Q6)</f>
        <v>0.12605832549388524</v>
      </c>
      <c r="AF6" s="65">
        <f t="shared" ref="AF6:AF22" si="8">Q6/SUM($M6:$Q6)</f>
        <v>4.7036688617121351E-3</v>
      </c>
      <c r="AG6" s="26"/>
      <c r="AR6" s="66" t="s">
        <v>1</v>
      </c>
      <c r="AS6" s="67">
        <f>SUM(R6:R11)/SUM($R$6:$V$11)</f>
        <v>0.53841474324566108</v>
      </c>
      <c r="AT6" s="67">
        <f>SUM(S6:S11)/SUM($R$6:$V$11)</f>
        <v>0.17906602254428342</v>
      </c>
      <c r="AU6" s="67">
        <f>SUM(T6:T11)/SUM($R$6:$V$11)</f>
        <v>0.13183038110574344</v>
      </c>
      <c r="AV6" s="67">
        <f>SUM(U6:U11)/SUM($R$6:$V$11)</f>
        <v>0.14428341384863125</v>
      </c>
      <c r="AW6" s="67">
        <f>SUM(V6:V11)/SUM($R$6:$V$11)</f>
        <v>6.4054392556808018E-3</v>
      </c>
      <c r="AX6" s="67">
        <f>(SUM(M6:M11)/SUM($M6:$Q11))</f>
        <v>0.50447790571794116</v>
      </c>
      <c r="AY6" s="67">
        <f>(SUM(N6:N11)/SUM($M6:$Q11))</f>
        <v>0.20145654955220943</v>
      </c>
      <c r="AZ6" s="67">
        <f>(SUM(O6:O11)/SUM($M6:$Q11))</f>
        <v>0.14457238460781419</v>
      </c>
      <c r="BA6" s="67">
        <f>(SUM(P6:P11)/SUM($M6:$Q11))</f>
        <v>0.13187678378112391</v>
      </c>
      <c r="BB6" s="67">
        <f>(SUM(Q6:Q11)/SUM($M6:$Q11))</f>
        <v>1.7616376340911327E-2</v>
      </c>
    </row>
    <row r="7" spans="1:54" ht="15.75" x14ac:dyDescent="0.25">
      <c r="A7" s="1" t="s">
        <v>1</v>
      </c>
      <c r="B7" s="1" t="s">
        <v>235</v>
      </c>
      <c r="C7" s="4">
        <f>SUMIF(TSEL!$M$9:$M$25,$B7,TSEL!$O$9:$O$25)</f>
        <v>1084</v>
      </c>
      <c r="D7" s="4">
        <f>SUMIF(TSEL!$M$9:$M$25,$B7,XL!$O$9:$O$25)</f>
        <v>463</v>
      </c>
      <c r="E7" s="4">
        <f>SUMIF(TSEL!$M$9:$M$25,$B7,INDOSAT!$O$9:$O$25)</f>
        <v>237</v>
      </c>
      <c r="F7" s="4">
        <f>SUMIF(TSEL!$M$9:$M$25,$B7,THREE!$O$9:$O$25)</f>
        <v>388</v>
      </c>
      <c r="G7" s="4">
        <f>SUMIF(TSEL!$M$9:$M$25,$B7,SMARTFREN!$O$9:$O$25)</f>
        <v>0</v>
      </c>
      <c r="H7" s="4">
        <f>SUMIF(TSEL!$M$9:$M$25,$B7,TSEL!$P$9:$P$25)</f>
        <v>1122</v>
      </c>
      <c r="I7" s="4">
        <f>SUMIF(XL!$M$9:$M$25,$B7,XL!$P$9:$P$25)</f>
        <v>626</v>
      </c>
      <c r="J7" s="4">
        <f>SUMIF(INDOSAT!$M$9:$M$25,$B7,INDOSAT!$P$9:$P$25)</f>
        <v>218</v>
      </c>
      <c r="K7" s="4">
        <f>SUMIF(THREE!$M$9:$M$25,$B7,THREE!$P$9:$P$25)</f>
        <v>302</v>
      </c>
      <c r="L7" s="4">
        <f>SUMIF(SMARTFREN!$M$9:$M$25,$B7,SMARTFREN!$P$9:$P$25)</f>
        <v>0</v>
      </c>
      <c r="M7" s="4">
        <f>SUMIF(TSEL!$M$9:$M$25,$B7,TSEL!$Q$9:$Q$25)</f>
        <v>1175</v>
      </c>
      <c r="N7" s="4">
        <f>SUMIF(XL!$M$9:$M$25,$B7,XL!$Q$9:$Q$25)</f>
        <v>750</v>
      </c>
      <c r="O7" s="4">
        <f>SUMIF(INDOSAT!$M$9:$M$25,$B7,INDOSAT!$Q$9:$Q$25)</f>
        <v>345</v>
      </c>
      <c r="P7" s="4">
        <f>SUMIF(THREE!$M$9:$M$25,$B7,THREE!$Q$9:$Q$25)</f>
        <v>281</v>
      </c>
      <c r="Q7" s="4">
        <f>SUMIF(SMARTFREN!$M$9:$M$25,$B7,SMARTFREN!$Q$9:$Q$25)</f>
        <v>135</v>
      </c>
      <c r="R7" s="4">
        <f t="shared" ref="R7:V21" si="9">C7+H7+M7</f>
        <v>3381</v>
      </c>
      <c r="S7" s="4">
        <f t="shared" si="9"/>
        <v>1839</v>
      </c>
      <c r="T7" s="4">
        <f t="shared" si="9"/>
        <v>800</v>
      </c>
      <c r="U7" s="4">
        <f t="shared" si="9"/>
        <v>971</v>
      </c>
      <c r="V7" s="4">
        <f t="shared" si="9"/>
        <v>135</v>
      </c>
      <c r="W7" s="65">
        <f t="shared" ref="W7:W22" si="10">R7/SUM($R7:$V7)</f>
        <v>0.47445972495088407</v>
      </c>
      <c r="X7" s="65">
        <f t="shared" si="0"/>
        <v>0.25806904294134159</v>
      </c>
      <c r="Y7" s="65">
        <f t="shared" si="1"/>
        <v>0.11226494527083918</v>
      </c>
      <c r="Z7" s="65">
        <f t="shared" si="2"/>
        <v>0.13626157732248106</v>
      </c>
      <c r="AA7" s="65">
        <f t="shared" si="3"/>
        <v>1.8944709514454112E-2</v>
      </c>
      <c r="AB7" s="65">
        <f t="shared" si="4"/>
        <v>0.43745346239761729</v>
      </c>
      <c r="AC7" s="65">
        <f t="shared" si="5"/>
        <v>0.27922561429635145</v>
      </c>
      <c r="AD7" s="65">
        <f t="shared" si="6"/>
        <v>0.12844378257632166</v>
      </c>
      <c r="AE7" s="65">
        <f t="shared" si="7"/>
        <v>0.10461653015636635</v>
      </c>
      <c r="AF7" s="65">
        <f t="shared" si="8"/>
        <v>5.0260610573343259E-2</v>
      </c>
      <c r="AR7" s="66" t="s">
        <v>2</v>
      </c>
      <c r="AS7" s="67">
        <f>SUM(R12:R17)/SUM($R$12:$V$17)</f>
        <v>0.54403267583183901</v>
      </c>
      <c r="AT7" s="67">
        <f>SUM(S12:S17)/SUM($R$12:$V$17)</f>
        <v>0.13419007770472205</v>
      </c>
      <c r="AU7" s="67">
        <f>SUM(T12:T17)/SUM($R$12:$V$17)</f>
        <v>0.15159062230191939</v>
      </c>
      <c r="AV7" s="67">
        <f>SUM(U12:U17)/SUM($R$12:$V$17)</f>
        <v>0.14783821478382148</v>
      </c>
      <c r="AW7" s="67">
        <f>SUM(V12:V17)/SUM($R$12:$V$17)</f>
        <v>2.2348409377698081E-2</v>
      </c>
      <c r="AX7" s="67">
        <f>(SUM(M12:M17)/SUM($M12:$Q17))</f>
        <v>0.48132641098643442</v>
      </c>
      <c r="AY7" s="67">
        <f>(SUM(N12:N17)/SUM($M12:$Q17))</f>
        <v>0.11170658181209178</v>
      </c>
      <c r="AZ7" s="67">
        <f>(SUM(O12:O17)/SUM($M12:$Q17))</f>
        <v>0.15901858985094625</v>
      </c>
      <c r="BA7" s="67">
        <f>(SUM(P12:P17)/SUM($M12:$Q17))</f>
        <v>0.19159269804052922</v>
      </c>
      <c r="BB7" s="67">
        <f>(SUM(Q12:Q17)/SUM($M12:$Q17))</f>
        <v>5.6355719309998324E-2</v>
      </c>
    </row>
    <row r="8" spans="1:54" ht="15.75" x14ac:dyDescent="0.25">
      <c r="A8" s="1" t="s">
        <v>1</v>
      </c>
      <c r="B8" s="1" t="s">
        <v>238</v>
      </c>
      <c r="C8" s="4">
        <f>SUMIF(TSEL!$M$9:$M$25,$B8,TSEL!$O$9:$O$25)</f>
        <v>992</v>
      </c>
      <c r="D8" s="4">
        <f>SUMIF(TSEL!$M$9:$M$25,$B8,XL!$O$9:$O$25)</f>
        <v>207</v>
      </c>
      <c r="E8" s="4">
        <f>SUMIF(TSEL!$M$9:$M$25,$B8,INDOSAT!$O$9:$O$25)</f>
        <v>256</v>
      </c>
      <c r="F8" s="4">
        <f>SUMIF(TSEL!$M$9:$M$25,$B8,THREE!$O$9:$O$25)</f>
        <v>101</v>
      </c>
      <c r="G8" s="4">
        <f>SUMIF(TSEL!$M$9:$M$25,$B8,SMARTFREN!$O$9:$O$25)</f>
        <v>0</v>
      </c>
      <c r="H8" s="4">
        <f>SUMIF(TSEL!$M$9:$M$25,$B8,TSEL!$P$9:$P$25)</f>
        <v>844</v>
      </c>
      <c r="I8" s="4">
        <f>SUMIF(XL!$M$9:$M$25,$B8,XL!$P$9:$P$25)</f>
        <v>180</v>
      </c>
      <c r="J8" s="4">
        <f>SUMIF(INDOSAT!$M$9:$M$25,$B8,INDOSAT!$P$9:$P$25)</f>
        <v>162</v>
      </c>
      <c r="K8" s="4">
        <f>SUMIF(THREE!$M$9:$M$25,$B8,THREE!$P$9:$P$25)</f>
        <v>82</v>
      </c>
      <c r="L8" s="4">
        <f>SUMIF(SMARTFREN!$M$9:$M$25,$B8,SMARTFREN!$P$9:$P$25)</f>
        <v>0</v>
      </c>
      <c r="M8" s="4">
        <f>SUMIF(TSEL!$M$9:$M$25,$B8,TSEL!$Q$9:$Q$25)</f>
        <v>935</v>
      </c>
      <c r="N8" s="4">
        <f>SUMIF(XL!$M$9:$M$25,$B8,XL!$Q$9:$Q$25)</f>
        <v>190</v>
      </c>
      <c r="O8" s="4">
        <f>SUMIF(INDOSAT!$M$9:$M$25,$B8,INDOSAT!$Q$9:$Q$25)</f>
        <v>264</v>
      </c>
      <c r="P8" s="4">
        <f>SUMIF(THREE!$M$9:$M$25,$B8,THREE!$Q$9:$Q$25)</f>
        <v>72</v>
      </c>
      <c r="Q8" s="4">
        <f>SUMIF(SMARTFREN!$M$9:$M$25,$B8,SMARTFREN!$Q$9:$Q$25)</f>
        <v>4</v>
      </c>
      <c r="R8" s="4">
        <f t="shared" si="9"/>
        <v>2771</v>
      </c>
      <c r="S8" s="4">
        <f t="shared" si="9"/>
        <v>577</v>
      </c>
      <c r="T8" s="4">
        <f t="shared" si="9"/>
        <v>682</v>
      </c>
      <c r="U8" s="4">
        <f t="shared" si="9"/>
        <v>255</v>
      </c>
      <c r="V8" s="4">
        <f t="shared" si="9"/>
        <v>4</v>
      </c>
      <c r="W8" s="65">
        <f t="shared" si="10"/>
        <v>0.64607134530193522</v>
      </c>
      <c r="X8" s="65">
        <f t="shared" si="0"/>
        <v>0.13453019351830264</v>
      </c>
      <c r="Y8" s="65">
        <f t="shared" si="1"/>
        <v>0.15901142457449288</v>
      </c>
      <c r="Z8" s="65">
        <f t="shared" si="2"/>
        <v>5.9454418279319188E-2</v>
      </c>
      <c r="AA8" s="65">
        <f t="shared" si="3"/>
        <v>9.3261832595010487E-4</v>
      </c>
      <c r="AB8" s="65">
        <f t="shared" si="4"/>
        <v>0.63822525597269619</v>
      </c>
      <c r="AC8" s="65">
        <f t="shared" si="5"/>
        <v>0.12969283276450511</v>
      </c>
      <c r="AD8" s="65">
        <f t="shared" si="6"/>
        <v>0.18020477815699659</v>
      </c>
      <c r="AE8" s="65">
        <f t="shared" si="7"/>
        <v>4.9146757679180884E-2</v>
      </c>
      <c r="AF8" s="65">
        <f t="shared" si="8"/>
        <v>2.7303754266211604E-3</v>
      </c>
      <c r="AR8" s="66" t="s">
        <v>77</v>
      </c>
      <c r="AS8" s="67">
        <f>SUM(R18:R21)/SUM($R$18:$V$21)</f>
        <v>0.94804735819049302</v>
      </c>
      <c r="AT8" s="67">
        <f>SUM(S18:S21)/SUM($R$18:$V$21)</f>
        <v>8.1286446368616372E-3</v>
      </c>
      <c r="AU8" s="67">
        <f>SUM(T18:T21)/SUM($R$18:$V$21)</f>
        <v>4.3823997172645346E-2</v>
      </c>
      <c r="AV8" s="67">
        <f>SUM(U18:U21)/SUM($R$18:$V$21)</f>
        <v>0</v>
      </c>
      <c r="AW8" s="67">
        <f>SUM(V18:V21)/SUM($R$18:$V$21)</f>
        <v>0</v>
      </c>
      <c r="AX8" s="67">
        <f>(SUM(M18:M21)/SUM($M18:$Q21))</f>
        <v>0.96259220231822973</v>
      </c>
      <c r="AY8" s="67">
        <f>(SUM(N18:N21)/SUM($M18:$Q21))</f>
        <v>0</v>
      </c>
      <c r="AZ8" s="67">
        <f>(SUM(O18:O21)/SUM($M18:$Q21))</f>
        <v>3.7407797681770286E-2</v>
      </c>
      <c r="BA8" s="67">
        <f>(SUM(P18:P21)/SUM($M18:$Q21))</f>
        <v>0</v>
      </c>
      <c r="BB8" s="67">
        <f>(SUM(Q18:Q21)/SUM($M18:$Q21))</f>
        <v>0</v>
      </c>
    </row>
    <row r="9" spans="1:54" ht="19.350000000000001" customHeight="1" x14ac:dyDescent="0.25">
      <c r="A9" s="1" t="s">
        <v>1</v>
      </c>
      <c r="B9" s="1" t="s">
        <v>240</v>
      </c>
      <c r="C9" s="4">
        <f>SUMIF(TSEL!$M$9:$M$25,$B9,TSEL!$O$9:$O$25)</f>
        <v>1207</v>
      </c>
      <c r="D9" s="4">
        <f>SUMIF(TSEL!$M$9:$M$25,$B9,XL!$O$9:$O$25)</f>
        <v>222</v>
      </c>
      <c r="E9" s="4">
        <f>SUMIF(TSEL!$M$9:$M$25,$B9,INDOSAT!$O$9:$O$25)</f>
        <v>402</v>
      </c>
      <c r="F9" s="4">
        <f>SUMIF(TSEL!$M$9:$M$25,$B9,THREE!$O$9:$O$25)</f>
        <v>625</v>
      </c>
      <c r="G9" s="4">
        <f>SUMIF(TSEL!$M$9:$M$25,$B9,SMARTFREN!$O$9:$O$25)</f>
        <v>0</v>
      </c>
      <c r="H9" s="4">
        <f>SUMIF(TSEL!$M$9:$M$25,$B9,TSEL!$P$9:$P$25)</f>
        <v>1003</v>
      </c>
      <c r="I9" s="4">
        <f>SUMIF(XL!$M$9:$M$25,$B9,XL!$P$9:$P$25)</f>
        <v>357</v>
      </c>
      <c r="J9" s="4">
        <f>SUMIF(INDOSAT!$M$9:$M$25,$B9,INDOSAT!$P$9:$P$25)</f>
        <v>166</v>
      </c>
      <c r="K9" s="4">
        <f>SUMIF(THREE!$M$9:$M$25,$B9,THREE!$P$9:$P$25)</f>
        <v>445</v>
      </c>
      <c r="L9" s="4">
        <f>SUMIF(SMARTFREN!$M$9:$M$25,$B9,SMARTFREN!$P$9:$P$25)</f>
        <v>0</v>
      </c>
      <c r="M9" s="4">
        <f>SUMIF(TSEL!$M$9:$M$25,$B9,TSEL!$Q$9:$Q$25)</f>
        <v>1106</v>
      </c>
      <c r="N9" s="4">
        <f>SUMIF(XL!$M$9:$M$25,$B9,XL!$Q$9:$Q$25)</f>
        <v>455</v>
      </c>
      <c r="O9" s="4">
        <f>SUMIF(INDOSAT!$M$9:$M$25,$B9,INDOSAT!$Q$9:$Q$25)</f>
        <v>384</v>
      </c>
      <c r="P9" s="4">
        <f>SUMIF(THREE!$M$9:$M$25,$B9,THREE!$Q$9:$Q$25)</f>
        <v>613</v>
      </c>
      <c r="Q9" s="4">
        <f>SUMIF(SMARTFREN!$M$9:$M$25,$B9,SMARTFREN!$Q$9:$Q$25)</f>
        <v>30</v>
      </c>
      <c r="R9" s="4">
        <f t="shared" si="9"/>
        <v>3316</v>
      </c>
      <c r="S9" s="4">
        <f t="shared" si="9"/>
        <v>1034</v>
      </c>
      <c r="T9" s="4">
        <f t="shared" si="9"/>
        <v>952</v>
      </c>
      <c r="U9" s="4">
        <f t="shared" si="9"/>
        <v>1683</v>
      </c>
      <c r="V9" s="4">
        <f t="shared" si="9"/>
        <v>30</v>
      </c>
      <c r="W9" s="65">
        <f t="shared" si="10"/>
        <v>0.47270135424091231</v>
      </c>
      <c r="X9" s="65">
        <f t="shared" si="0"/>
        <v>0.1473984319315752</v>
      </c>
      <c r="Y9" s="65">
        <f t="shared" si="1"/>
        <v>0.13570919458303635</v>
      </c>
      <c r="Z9" s="65">
        <f t="shared" si="2"/>
        <v>0.2399144689950107</v>
      </c>
      <c r="AA9" s="65">
        <f t="shared" si="3"/>
        <v>4.2765502494654314E-3</v>
      </c>
      <c r="AB9" s="65">
        <f t="shared" si="4"/>
        <v>0.42735703245749612</v>
      </c>
      <c r="AC9" s="65">
        <f t="shared" si="5"/>
        <v>0.1758114374034003</v>
      </c>
      <c r="AD9" s="65">
        <f t="shared" si="6"/>
        <v>0.14837712519319937</v>
      </c>
      <c r="AE9" s="65">
        <f t="shared" si="7"/>
        <v>0.23686244204018547</v>
      </c>
      <c r="AF9" s="65">
        <f t="shared" si="8"/>
        <v>1.1591962905718702E-2</v>
      </c>
      <c r="AR9" s="68" t="s">
        <v>18</v>
      </c>
      <c r="AS9" s="67">
        <f>SUM(R6:R21)/SUM($R$6:$V$21)</f>
        <v>0.57745064189083151</v>
      </c>
      <c r="AT9" s="67">
        <f>SUM(S6:S21)/SUM($R$6:$V$21)</f>
        <v>0.14267553909413352</v>
      </c>
      <c r="AU9" s="67">
        <f>SUM(T6:T21)/SUM($R$6:$V$21)</f>
        <v>0.13335321259298785</v>
      </c>
      <c r="AV9" s="67">
        <f>SUM(U6:U21)/SUM($R$6:$V$21)</f>
        <v>0.13314918861232306</v>
      </c>
      <c r="AW9" s="67">
        <f>SUM(V6:V21)/SUM($R$6:$V$21)</f>
        <v>1.3371417809724097E-2</v>
      </c>
      <c r="AX9" s="67">
        <f>(SUM(M6:M21)/SUM($M6:$Q21))</f>
        <v>0.52918628390483735</v>
      </c>
      <c r="AY9" s="67">
        <f>(SUM(N6:N21)/SUM($M6:$Q21))</f>
        <v>0.14086913045289778</v>
      </c>
      <c r="AZ9" s="67">
        <f>(SUM(O6:O21)/SUM($M6:$Q21))</f>
        <v>0.14328569642931543</v>
      </c>
      <c r="BA9" s="67">
        <f>(SUM(P6:P21)/SUM($M6:$Q21))</f>
        <v>0.15116036831798674</v>
      </c>
      <c r="BB9" s="67">
        <f>(SUM(Q6:Q21)/SUM($M6:$Q21))</f>
        <v>3.5498520894962707E-2</v>
      </c>
    </row>
    <row r="10" spans="1:54" x14ac:dyDescent="0.25">
      <c r="A10" s="1" t="s">
        <v>1</v>
      </c>
      <c r="B10" s="1" t="s">
        <v>247</v>
      </c>
      <c r="C10" s="4">
        <f>SUMIF(TSEL!$M$9:$M$25,$B10,TSEL!$O$9:$O$25)</f>
        <v>950</v>
      </c>
      <c r="D10" s="4">
        <f>SUMIF(TSEL!$M$9:$M$25,$B10,XL!$O$9:$O$25)</f>
        <v>172</v>
      </c>
      <c r="E10" s="4">
        <f>SUMIF(TSEL!$M$9:$M$25,$B10,INDOSAT!$O$9:$O$25)</f>
        <v>217</v>
      </c>
      <c r="F10" s="4">
        <f>SUMIF(TSEL!$M$9:$M$25,$B10,THREE!$O$9:$O$25)</f>
        <v>246</v>
      </c>
      <c r="G10" s="4">
        <f>SUMIF(TSEL!$M$9:$M$25,$B10,SMARTFREN!$O$9:$O$25)</f>
        <v>0</v>
      </c>
      <c r="H10" s="4">
        <f>SUMIF(TSEL!$M$9:$M$25,$B10,TSEL!$P$9:$P$25)</f>
        <v>1005</v>
      </c>
      <c r="I10" s="4">
        <f>SUMIF(XL!$M$9:$M$25,$B10,XL!$P$9:$P$25)</f>
        <v>289</v>
      </c>
      <c r="J10" s="4">
        <f>SUMIF(INDOSAT!$M$9:$M$25,$B10,INDOSAT!$P$9:$P$25)</f>
        <v>145</v>
      </c>
      <c r="K10" s="4">
        <f>SUMIF(THREE!$M$9:$M$25,$B10,THREE!$P$9:$P$25)</f>
        <v>181</v>
      </c>
      <c r="L10" s="4">
        <f>SUMIF(SMARTFREN!$M$9:$M$25,$B10,SMARTFREN!$P$9:$P$25)</f>
        <v>0</v>
      </c>
      <c r="M10" s="4">
        <f>SUMIF(TSEL!$M$9:$M$25,$B10,TSEL!$Q$9:$Q$25)</f>
        <v>1016</v>
      </c>
      <c r="N10" s="4">
        <f>SUMIF(XL!$M$9:$M$25,$B10,XL!$Q$9:$Q$25)</f>
        <v>352</v>
      </c>
      <c r="O10" s="4">
        <f>SUMIF(INDOSAT!$M$9:$M$25,$B10,INDOSAT!$Q$9:$Q$25)</f>
        <v>239</v>
      </c>
      <c r="P10" s="4">
        <f>SUMIF(THREE!$M$9:$M$25,$B10,THREE!$Q$9:$Q$25)</f>
        <v>240</v>
      </c>
      <c r="Q10" s="4">
        <f>SUMIF(SMARTFREN!$M$9:$M$25,$B10,SMARTFREN!$Q$9:$Q$25)</f>
        <v>5</v>
      </c>
      <c r="R10" s="4">
        <f t="shared" si="9"/>
        <v>2971</v>
      </c>
      <c r="S10" s="4">
        <f t="shared" si="9"/>
        <v>813</v>
      </c>
      <c r="T10" s="4">
        <f t="shared" si="9"/>
        <v>601</v>
      </c>
      <c r="U10" s="4">
        <f t="shared" si="9"/>
        <v>667</v>
      </c>
      <c r="V10" s="4">
        <f t="shared" si="9"/>
        <v>5</v>
      </c>
      <c r="W10" s="65">
        <f t="shared" si="10"/>
        <v>0.58750247182123794</v>
      </c>
      <c r="X10" s="65">
        <f t="shared" si="0"/>
        <v>0.16076725331224045</v>
      </c>
      <c r="Y10" s="65">
        <f t="shared" si="1"/>
        <v>0.11884516511765869</v>
      </c>
      <c r="Z10" s="65">
        <f t="shared" si="2"/>
        <v>0.13189638125370773</v>
      </c>
      <c r="AA10" s="65">
        <f t="shared" si="3"/>
        <v>9.8872849515523032E-4</v>
      </c>
      <c r="AB10" s="65">
        <f t="shared" si="4"/>
        <v>0.54859611231101513</v>
      </c>
      <c r="AC10" s="65">
        <f t="shared" si="5"/>
        <v>0.19006479481641469</v>
      </c>
      <c r="AD10" s="65">
        <f t="shared" si="6"/>
        <v>0.12904967602591794</v>
      </c>
      <c r="AE10" s="65">
        <f t="shared" si="7"/>
        <v>0.12958963282937366</v>
      </c>
      <c r="AF10" s="65">
        <f t="shared" si="8"/>
        <v>2.6997840172786176E-3</v>
      </c>
    </row>
    <row r="11" spans="1:54" x14ac:dyDescent="0.25">
      <c r="A11" s="1" t="s">
        <v>1</v>
      </c>
      <c r="B11" s="1" t="s">
        <v>241</v>
      </c>
      <c r="C11" s="4">
        <f>SUMIF(TSEL!$M$9:$M$25,$B11,TSEL!$O$9:$O$25)</f>
        <v>335</v>
      </c>
      <c r="D11" s="4">
        <f>SUMIF(TSEL!$M$9:$M$25,$B11,XL!$O$9:$O$25)</f>
        <v>57</v>
      </c>
      <c r="E11" s="4">
        <f>SUMIF(TSEL!$M$9:$M$25,$B11,INDOSAT!$O$9:$O$25)</f>
        <v>102</v>
      </c>
      <c r="F11" s="4">
        <f>SUMIF(TSEL!$M$9:$M$25,$B11,THREE!$O$9:$O$25)</f>
        <v>0</v>
      </c>
      <c r="G11" s="4">
        <f>SUMIF(TSEL!$M$9:$M$25,$B11,SMARTFREN!$O$9:$O$25)</f>
        <v>0</v>
      </c>
      <c r="H11" s="4">
        <f>SUMIF(TSEL!$M$9:$M$25,$B11,TSEL!$P$9:$P$25)</f>
        <v>371</v>
      </c>
      <c r="I11" s="4">
        <f>SUMIF(XL!$M$9:$M$25,$B11,XL!$P$9:$P$25)</f>
        <v>79</v>
      </c>
      <c r="J11" s="4">
        <f>SUMIF(INDOSAT!$M$9:$M$25,$B11,INDOSAT!$P$9:$P$25)</f>
        <v>6</v>
      </c>
      <c r="K11" s="4">
        <f>SUMIF(THREE!$M$9:$M$25,$B11,THREE!$P$9:$P$25)</f>
        <v>0</v>
      </c>
      <c r="L11" s="4">
        <f>SUMIF(SMARTFREN!$M$9:$M$25,$B11,SMARTFREN!$P$9:$P$25)</f>
        <v>0</v>
      </c>
      <c r="M11" s="4">
        <f>SUMIF(TSEL!$M$9:$M$25,$B11,TSEL!$Q$9:$Q$25)</f>
        <v>378</v>
      </c>
      <c r="N11" s="4">
        <f>SUMIF(XL!$M$9:$M$25,$B11,XL!$Q$9:$Q$25)</f>
        <v>54</v>
      </c>
      <c r="O11" s="4">
        <f>SUMIF(INDOSAT!$M$9:$M$25,$B11,INDOSAT!$Q$9:$Q$25)</f>
        <v>75</v>
      </c>
      <c r="P11" s="4">
        <f>SUMIF(THREE!$M$9:$M$25,$B11,THREE!$Q$9:$Q$25)</f>
        <v>0</v>
      </c>
      <c r="Q11" s="4">
        <f>SUMIF(SMARTFREN!$M$9:$M$25,$B11,SMARTFREN!$Q$9:$Q$25)</f>
        <v>0</v>
      </c>
      <c r="R11" s="4">
        <f t="shared" si="9"/>
        <v>1084</v>
      </c>
      <c r="S11" s="4">
        <f t="shared" si="9"/>
        <v>190</v>
      </c>
      <c r="T11" s="4">
        <f t="shared" si="9"/>
        <v>183</v>
      </c>
      <c r="U11" s="4">
        <f t="shared" si="9"/>
        <v>0</v>
      </c>
      <c r="V11" s="4">
        <f t="shared" si="9"/>
        <v>0</v>
      </c>
      <c r="W11" s="65">
        <f t="shared" si="10"/>
        <v>0.74399450926561428</v>
      </c>
      <c r="X11" s="65">
        <f t="shared" si="0"/>
        <v>0.13040494166094715</v>
      </c>
      <c r="Y11" s="65">
        <f t="shared" si="1"/>
        <v>0.12560054907343857</v>
      </c>
      <c r="Z11" s="65">
        <f t="shared" si="2"/>
        <v>0</v>
      </c>
      <c r="AA11" s="65">
        <f t="shared" si="3"/>
        <v>0</v>
      </c>
      <c r="AB11" s="65">
        <f t="shared" si="4"/>
        <v>0.74556213017751483</v>
      </c>
      <c r="AC11" s="65">
        <f t="shared" si="5"/>
        <v>0.10650887573964497</v>
      </c>
      <c r="AD11" s="65">
        <f t="shared" si="6"/>
        <v>0.14792899408284024</v>
      </c>
      <c r="AE11" s="65">
        <f t="shared" si="7"/>
        <v>0</v>
      </c>
      <c r="AF11" s="65">
        <f t="shared" si="8"/>
        <v>0</v>
      </c>
    </row>
    <row r="12" spans="1:54" x14ac:dyDescent="0.25">
      <c r="A12" s="1" t="s">
        <v>2</v>
      </c>
      <c r="B12" s="1" t="s">
        <v>3</v>
      </c>
      <c r="C12" s="4">
        <f>SUMIF(TSEL!$M$9:$M$25,$B12,TSEL!$O$9:$O$25)</f>
        <v>464</v>
      </c>
      <c r="D12" s="4">
        <f>SUMIF(TSEL!$M$9:$M$25,$B12,XL!$O$9:$O$25)</f>
        <v>46</v>
      </c>
      <c r="E12" s="4">
        <f>SUMIF(TSEL!$M$9:$M$25,$B12,INDOSAT!$O$9:$O$25)</f>
        <v>80</v>
      </c>
      <c r="F12" s="4">
        <f>SUMIF(TSEL!$M$9:$M$25,$B12,THREE!$O$9:$O$25)</f>
        <v>58</v>
      </c>
      <c r="G12" s="4">
        <f>SUMIF(TSEL!$M$9:$M$25,$B12,SMARTFREN!$O$9:$O$25)</f>
        <v>0</v>
      </c>
      <c r="H12" s="4">
        <f>SUMIF(TSEL!$M$9:$M$25,$B12,TSEL!$P$9:$P$25)</f>
        <v>367</v>
      </c>
      <c r="I12" s="4">
        <f>SUMIF(XL!$M$9:$M$25,$B12,XL!$P$9:$P$25)</f>
        <v>111</v>
      </c>
      <c r="J12" s="4">
        <f>SUMIF(INDOSAT!$M$9:$M$25,$B12,INDOSAT!$P$9:$P$25)</f>
        <v>93</v>
      </c>
      <c r="K12" s="4">
        <f>SUMIF(THREE!$M$9:$M$25,$B12,THREE!$P$9:$P$25)</f>
        <v>3</v>
      </c>
      <c r="L12" s="4">
        <f>SUMIF(SMARTFREN!$M$9:$M$25,$B12,SMARTFREN!$P$9:$P$25)</f>
        <v>0</v>
      </c>
      <c r="M12" s="4">
        <f>SUMIF(TSEL!$M$9:$M$25,$B12,TSEL!$Q$9:$Q$25)</f>
        <v>447</v>
      </c>
      <c r="N12" s="4">
        <f>SUMIF(XL!$M$9:$M$25,$B12,XL!$Q$9:$Q$25)</f>
        <v>76</v>
      </c>
      <c r="O12" s="4">
        <f>SUMIF(INDOSAT!$M$9:$M$25,$B12,INDOSAT!$Q$9:$Q$25)</f>
        <v>89</v>
      </c>
      <c r="P12" s="4">
        <f>SUMIF(THREE!$M$9:$M$25,$B12,THREE!$Q$9:$Q$25)</f>
        <v>233</v>
      </c>
      <c r="Q12" s="4">
        <f>SUMIF(SMARTFREN!$M$9:$M$25,$B12,SMARTFREN!$Q$9:$Q$25)</f>
        <v>6</v>
      </c>
      <c r="R12" s="4">
        <f t="shared" si="9"/>
        <v>1278</v>
      </c>
      <c r="S12" s="4">
        <f t="shared" si="9"/>
        <v>233</v>
      </c>
      <c r="T12" s="4">
        <f t="shared" si="9"/>
        <v>262</v>
      </c>
      <c r="U12" s="4">
        <f t="shared" si="9"/>
        <v>294</v>
      </c>
      <c r="V12" s="4">
        <f t="shared" si="9"/>
        <v>6</v>
      </c>
      <c r="W12" s="65">
        <f t="shared" si="10"/>
        <v>0.61649782923299568</v>
      </c>
      <c r="X12" s="65">
        <f t="shared" si="0"/>
        <v>0.11239749155812831</v>
      </c>
      <c r="Y12" s="65">
        <f t="shared" si="1"/>
        <v>0.12638687891944042</v>
      </c>
      <c r="Z12" s="65">
        <f t="shared" si="2"/>
        <v>0.14182344428364688</v>
      </c>
      <c r="AA12" s="65">
        <f t="shared" si="3"/>
        <v>2.8943560057887118E-3</v>
      </c>
      <c r="AB12" s="65">
        <f t="shared" si="4"/>
        <v>0.52526439482961218</v>
      </c>
      <c r="AC12" s="65">
        <f t="shared" si="5"/>
        <v>8.9306698002350179E-2</v>
      </c>
      <c r="AD12" s="65">
        <f t="shared" si="6"/>
        <v>0.1045828437132785</v>
      </c>
      <c r="AE12" s="65">
        <f t="shared" si="7"/>
        <v>0.27379553466509987</v>
      </c>
      <c r="AF12" s="65">
        <f t="shared" si="8"/>
        <v>7.0505287896592246E-3</v>
      </c>
    </row>
    <row r="13" spans="1:54" x14ac:dyDescent="0.25">
      <c r="A13" s="1" t="s">
        <v>2</v>
      </c>
      <c r="B13" s="1" t="s">
        <v>224</v>
      </c>
      <c r="C13" s="4">
        <f>SUMIF(TSEL!$M$9:$M$25,$B13,TSEL!$O$9:$O$25)</f>
        <v>715</v>
      </c>
      <c r="D13" s="4">
        <f>SUMIF(TSEL!$M$9:$M$25,$B13,XL!$O$9:$O$25)</f>
        <v>146</v>
      </c>
      <c r="E13" s="4">
        <f>SUMIF(TSEL!$M$9:$M$25,$B13,INDOSAT!$O$9:$O$25)</f>
        <v>82</v>
      </c>
      <c r="F13" s="4">
        <f>SUMIF(TSEL!$M$9:$M$25,$B13,THREE!$O$9:$O$25)</f>
        <v>0</v>
      </c>
      <c r="G13" s="4">
        <f>SUMIF(TSEL!$M$9:$M$25,$B13,SMARTFREN!$O$9:$O$25)</f>
        <v>0</v>
      </c>
      <c r="H13" s="4">
        <f>SUMIF(TSEL!$M$9:$M$25,$B13,TSEL!$P$9:$P$25)</f>
        <v>528</v>
      </c>
      <c r="I13" s="4">
        <f>SUMIF(XL!$M$9:$M$25,$B13,XL!$P$9:$P$25)</f>
        <v>219</v>
      </c>
      <c r="J13" s="4">
        <f>SUMIF(INDOSAT!$M$9:$M$25,$B13,INDOSAT!$P$9:$P$25)</f>
        <v>141</v>
      </c>
      <c r="K13" s="4">
        <f>SUMIF(THREE!$M$9:$M$25,$B13,THREE!$P$9:$P$25)</f>
        <v>0</v>
      </c>
      <c r="L13" s="4">
        <f>SUMIF(SMARTFREN!$M$9:$M$25,$B13,SMARTFREN!$P$9:$P$25)</f>
        <v>0</v>
      </c>
      <c r="M13" s="4">
        <f>SUMIF(TSEL!$M$9:$M$25,$B13,TSEL!$Q$9:$Q$25)</f>
        <v>705</v>
      </c>
      <c r="N13" s="4">
        <f>SUMIF(XL!$M$9:$M$25,$B13,XL!$Q$9:$Q$25)</f>
        <v>139</v>
      </c>
      <c r="O13" s="4">
        <f>SUMIF(INDOSAT!$M$9:$M$25,$B13,INDOSAT!$Q$9:$Q$25)</f>
        <v>212</v>
      </c>
      <c r="P13" s="4">
        <f>SUMIF(THREE!$M$9:$M$25,$B13,THREE!$Q$9:$Q$25)</f>
        <v>0</v>
      </c>
      <c r="Q13" s="4">
        <f>SUMIF(SMARTFREN!$M$9:$M$25,$B13,SMARTFREN!$Q$9:$Q$25)</f>
        <v>0</v>
      </c>
      <c r="R13" s="4">
        <f t="shared" si="9"/>
        <v>1948</v>
      </c>
      <c r="S13" s="4">
        <f t="shared" si="9"/>
        <v>504</v>
      </c>
      <c r="T13" s="4">
        <f t="shared" si="9"/>
        <v>435</v>
      </c>
      <c r="U13" s="4">
        <f t="shared" si="9"/>
        <v>0</v>
      </c>
      <c r="V13" s="4">
        <f t="shared" si="9"/>
        <v>0</v>
      </c>
      <c r="W13" s="65">
        <f t="shared" si="10"/>
        <v>0.67474887426394181</v>
      </c>
      <c r="X13" s="65">
        <f t="shared" si="0"/>
        <v>0.17457568410114305</v>
      </c>
      <c r="Y13" s="65">
        <f t="shared" si="1"/>
        <v>0.15067544163491514</v>
      </c>
      <c r="Z13" s="65">
        <f t="shared" si="2"/>
        <v>0</v>
      </c>
      <c r="AA13" s="65">
        <f t="shared" si="3"/>
        <v>0</v>
      </c>
      <c r="AB13" s="65">
        <f t="shared" si="4"/>
        <v>0.66761363636363635</v>
      </c>
      <c r="AC13" s="65">
        <f t="shared" si="5"/>
        <v>0.13162878787878787</v>
      </c>
      <c r="AD13" s="65">
        <f t="shared" si="6"/>
        <v>0.20075757575757575</v>
      </c>
      <c r="AE13" s="65">
        <f t="shared" si="7"/>
        <v>0</v>
      </c>
      <c r="AF13" s="65">
        <f t="shared" si="8"/>
        <v>0</v>
      </c>
    </row>
    <row r="14" spans="1:54" x14ac:dyDescent="0.25">
      <c r="A14" s="1" t="s">
        <v>2</v>
      </c>
      <c r="B14" s="1" t="s">
        <v>232</v>
      </c>
      <c r="C14" s="4">
        <f>SUMIF(TSEL!$M$9:$M$25,$B14,TSEL!$O$9:$O$25)</f>
        <v>1724</v>
      </c>
      <c r="D14" s="4">
        <f>SUMIF(TSEL!$M$9:$M$25,$B14,XL!$O$9:$O$25)</f>
        <v>339</v>
      </c>
      <c r="E14" s="4">
        <f>SUMIF(TSEL!$M$9:$M$25,$B14,INDOSAT!$O$9:$O$25)</f>
        <v>439</v>
      </c>
      <c r="F14" s="4">
        <f>SUMIF(TSEL!$M$9:$M$25,$B14,THREE!$O$9:$O$25)</f>
        <v>609</v>
      </c>
      <c r="G14" s="4">
        <f>SUMIF(TSEL!$M$9:$M$25,$B14,SMARTFREN!$O$9:$O$25)</f>
        <v>0</v>
      </c>
      <c r="H14" s="4">
        <f>SUMIF(TSEL!$M$9:$M$25,$B14,TSEL!$P$9:$P$25)</f>
        <v>1426</v>
      </c>
      <c r="I14" s="4">
        <f>SUMIF(XL!$M$9:$M$25,$B14,XL!$P$9:$P$25)</f>
        <v>609</v>
      </c>
      <c r="J14" s="4">
        <f>SUMIF(INDOSAT!$M$9:$M$25,$B14,INDOSAT!$P$9:$P$25)</f>
        <v>768</v>
      </c>
      <c r="K14" s="4">
        <f>SUMIF(THREE!$M$9:$M$25,$B14,THREE!$P$9:$P$25)</f>
        <v>475</v>
      </c>
      <c r="L14" s="4">
        <f>SUMIF(SMARTFREN!$M$9:$M$25,$B14,SMARTFREN!$P$9:$P$25)</f>
        <v>0</v>
      </c>
      <c r="M14" s="4">
        <f>SUMIF(TSEL!$M$9:$M$25,$B14,TSEL!$Q$9:$Q$25)</f>
        <v>1685</v>
      </c>
      <c r="N14" s="4">
        <f>SUMIF(XL!$M$9:$M$25,$B14,XL!$Q$9:$Q$25)</f>
        <v>520</v>
      </c>
      <c r="O14" s="4">
        <f>SUMIF(INDOSAT!$M$9:$M$25,$B14,INDOSAT!$Q$9:$Q$25)</f>
        <v>997</v>
      </c>
      <c r="P14" s="4">
        <f>SUMIF(THREE!$M$9:$M$25,$B14,THREE!$Q$9:$Q$25)</f>
        <v>1117</v>
      </c>
      <c r="Q14" s="4">
        <f>SUMIF(SMARTFREN!$M$9:$M$25,$B14,SMARTFREN!$Q$9:$Q$25)</f>
        <v>462</v>
      </c>
      <c r="R14" s="4">
        <f t="shared" si="9"/>
        <v>4835</v>
      </c>
      <c r="S14" s="4">
        <f t="shared" si="9"/>
        <v>1468</v>
      </c>
      <c r="T14" s="4">
        <f t="shared" si="9"/>
        <v>2204</v>
      </c>
      <c r="U14" s="4">
        <f t="shared" si="9"/>
        <v>2201</v>
      </c>
      <c r="V14" s="4">
        <f t="shared" si="9"/>
        <v>462</v>
      </c>
      <c r="W14" s="65">
        <f t="shared" si="10"/>
        <v>0.43285586392121755</v>
      </c>
      <c r="X14" s="65">
        <f t="shared" si="0"/>
        <v>0.13142345568487018</v>
      </c>
      <c r="Y14" s="65">
        <f t="shared" si="1"/>
        <v>0.19731423455684871</v>
      </c>
      <c r="Z14" s="65">
        <f t="shared" si="2"/>
        <v>0.19704565801253357</v>
      </c>
      <c r="AA14" s="65">
        <f t="shared" si="3"/>
        <v>4.1360787824529989E-2</v>
      </c>
      <c r="AB14" s="65">
        <f t="shared" si="4"/>
        <v>0.35243672871784143</v>
      </c>
      <c r="AC14" s="65">
        <f t="shared" si="5"/>
        <v>0.10876385693369588</v>
      </c>
      <c r="AD14" s="65">
        <f t="shared" si="6"/>
        <v>0.20853377954402844</v>
      </c>
      <c r="AE14" s="65">
        <f t="shared" si="7"/>
        <v>0.23363313114411211</v>
      </c>
      <c r="AF14" s="65">
        <f t="shared" si="8"/>
        <v>9.6632503660322111E-2</v>
      </c>
    </row>
    <row r="15" spans="1:54" x14ac:dyDescent="0.25">
      <c r="A15" s="1" t="s">
        <v>2</v>
      </c>
      <c r="B15" s="1" t="s">
        <v>229</v>
      </c>
      <c r="C15" s="4">
        <f>SUMIF(TSEL!$M$9:$M$25,$B15,TSEL!$O$9:$O$25)</f>
        <v>1087</v>
      </c>
      <c r="D15" s="4">
        <f>SUMIF(TSEL!$M$9:$M$25,$B15,XL!$O$9:$O$25)</f>
        <v>106</v>
      </c>
      <c r="E15" s="4">
        <f>SUMIF(TSEL!$M$9:$M$25,$B15,INDOSAT!$O$9:$O$25)</f>
        <v>204</v>
      </c>
      <c r="F15" s="4">
        <f>SUMIF(TSEL!$M$9:$M$25,$B15,THREE!$O$9:$O$25)</f>
        <v>338</v>
      </c>
      <c r="G15" s="4">
        <f>SUMIF(TSEL!$M$9:$M$25,$B15,SMARTFREN!$O$9:$O$25)</f>
        <v>0</v>
      </c>
      <c r="H15" s="4">
        <f>SUMIF(TSEL!$M$9:$M$25,$B15,TSEL!$P$9:$P$25)</f>
        <v>903</v>
      </c>
      <c r="I15" s="4">
        <f>SUMIF(XL!$M$9:$M$25,$B15,XL!$P$9:$P$25)</f>
        <v>306</v>
      </c>
      <c r="J15" s="4">
        <f>SUMIF(INDOSAT!$M$9:$M$25,$B15,INDOSAT!$P$9:$P$25)</f>
        <v>265</v>
      </c>
      <c r="K15" s="4">
        <f>SUMIF(THREE!$M$9:$M$25,$B15,THREE!$P$9:$P$25)</f>
        <v>313</v>
      </c>
      <c r="L15" s="4">
        <f>SUMIF(SMARTFREN!$M$9:$M$25,$B15,SMARTFREN!$P$9:$P$25)</f>
        <v>0</v>
      </c>
      <c r="M15" s="4">
        <f>SUMIF(TSEL!$M$9:$M$25,$B15,TSEL!$Q$9:$Q$25)</f>
        <v>1031</v>
      </c>
      <c r="N15" s="4">
        <f>SUMIF(XL!$M$9:$M$25,$B15,XL!$Q$9:$Q$25)</f>
        <v>161</v>
      </c>
      <c r="O15" s="4">
        <f>SUMIF(INDOSAT!$M$9:$M$25,$B15,INDOSAT!$Q$9:$Q$25)</f>
        <v>186</v>
      </c>
      <c r="P15" s="4">
        <f>SUMIF(THREE!$M$9:$M$25,$B15,THREE!$Q$9:$Q$25)</f>
        <v>529</v>
      </c>
      <c r="Q15" s="4">
        <f>SUMIF(SMARTFREN!$M$9:$M$25,$B15,SMARTFREN!$Q$9:$Q$25)</f>
        <v>81</v>
      </c>
      <c r="R15" s="4">
        <f t="shared" si="9"/>
        <v>3021</v>
      </c>
      <c r="S15" s="4">
        <f t="shared" si="9"/>
        <v>573</v>
      </c>
      <c r="T15" s="4">
        <f t="shared" si="9"/>
        <v>655</v>
      </c>
      <c r="U15" s="4">
        <f t="shared" si="9"/>
        <v>1180</v>
      </c>
      <c r="V15" s="4">
        <f t="shared" si="9"/>
        <v>81</v>
      </c>
      <c r="W15" s="65">
        <f t="shared" si="10"/>
        <v>0.5482758620689655</v>
      </c>
      <c r="X15" s="65">
        <f t="shared" si="0"/>
        <v>0.10399274047186932</v>
      </c>
      <c r="Y15" s="65">
        <f t="shared" si="1"/>
        <v>0.11887477313974591</v>
      </c>
      <c r="Z15" s="65">
        <f t="shared" si="2"/>
        <v>0.21415607985480944</v>
      </c>
      <c r="AA15" s="65">
        <f t="shared" si="3"/>
        <v>1.47005444646098E-2</v>
      </c>
      <c r="AB15" s="65">
        <f t="shared" si="4"/>
        <v>0.51861167002012076</v>
      </c>
      <c r="AC15" s="65">
        <f t="shared" si="5"/>
        <v>8.098591549295775E-2</v>
      </c>
      <c r="AD15" s="65">
        <f t="shared" si="6"/>
        <v>9.3561368209255535E-2</v>
      </c>
      <c r="AE15" s="65">
        <f t="shared" si="7"/>
        <v>0.26609657947686116</v>
      </c>
      <c r="AF15" s="65">
        <f t="shared" si="8"/>
        <v>4.0744466800804832E-2</v>
      </c>
    </row>
    <row r="16" spans="1:54" x14ac:dyDescent="0.25">
      <c r="A16" s="1" t="s">
        <v>2</v>
      </c>
      <c r="B16" s="1" t="s">
        <v>226</v>
      </c>
      <c r="C16" s="4">
        <f>SUMIF(TSEL!$M$9:$M$25,$B16,TSEL!$O$9:$O$25)</f>
        <v>875</v>
      </c>
      <c r="D16" s="4">
        <f>SUMIF(TSEL!$M$9:$M$25,$B16,XL!$O$9:$O$25)</f>
        <v>122</v>
      </c>
      <c r="E16" s="4">
        <f>SUMIF(TSEL!$M$9:$M$25,$B16,INDOSAT!$O$9:$O$25)</f>
        <v>88</v>
      </c>
      <c r="F16" s="4">
        <f>SUMIF(TSEL!$M$9:$M$25,$B16,THREE!$O$9:$O$25)</f>
        <v>0</v>
      </c>
      <c r="G16" s="4">
        <f>SUMIF(TSEL!$M$9:$M$25,$B16,SMARTFREN!$O$9:$O$25)</f>
        <v>0</v>
      </c>
      <c r="H16" s="4">
        <f>SUMIF(TSEL!$M$9:$M$25,$B16,TSEL!$P$9:$P$25)</f>
        <v>626</v>
      </c>
      <c r="I16" s="4">
        <f>SUMIF(XL!$M$9:$M$25,$B16,XL!$P$9:$P$25)</f>
        <v>187</v>
      </c>
      <c r="J16" s="4">
        <f>SUMIF(INDOSAT!$M$9:$M$25,$B16,INDOSAT!$P$9:$P$25)</f>
        <v>97</v>
      </c>
      <c r="K16" s="4">
        <f>SUMIF(THREE!$M$9:$M$25,$B16,THREE!$P$9:$P$25)</f>
        <v>0</v>
      </c>
      <c r="L16" s="4">
        <f>SUMIF(SMARTFREN!$M$9:$M$25,$B16,SMARTFREN!$P$9:$P$25)</f>
        <v>0</v>
      </c>
      <c r="M16" s="4">
        <f>SUMIF(TSEL!$M$9:$M$25,$B16,TSEL!$Q$9:$Q$25)</f>
        <v>832</v>
      </c>
      <c r="N16" s="4">
        <f>SUMIF(XL!$M$9:$M$25,$B16,XL!$Q$9:$Q$25)</f>
        <v>92</v>
      </c>
      <c r="O16" s="4">
        <f>SUMIF(INDOSAT!$M$9:$M$25,$B16,INDOSAT!$Q$9:$Q$25)</f>
        <v>103</v>
      </c>
      <c r="P16" s="4">
        <f>SUMIF(THREE!$M$9:$M$25,$B16,THREE!$Q$9:$Q$25)</f>
        <v>0</v>
      </c>
      <c r="Q16" s="4">
        <f>SUMIF(SMARTFREN!$M$9:$M$25,$B16,SMARTFREN!$Q$9:$Q$25)</f>
        <v>0</v>
      </c>
      <c r="R16" s="4">
        <f t="shared" si="9"/>
        <v>2333</v>
      </c>
      <c r="S16" s="4">
        <f t="shared" si="9"/>
        <v>401</v>
      </c>
      <c r="T16" s="4">
        <f t="shared" si="9"/>
        <v>288</v>
      </c>
      <c r="U16" s="4">
        <f t="shared" si="9"/>
        <v>0</v>
      </c>
      <c r="V16" s="4">
        <f t="shared" si="9"/>
        <v>0</v>
      </c>
      <c r="W16" s="65">
        <f t="shared" si="10"/>
        <v>0.77200529450694899</v>
      </c>
      <c r="X16" s="65">
        <f t="shared" si="0"/>
        <v>0.13269358041032428</v>
      </c>
      <c r="Y16" s="65">
        <f t="shared" si="1"/>
        <v>9.5301125082726673E-2</v>
      </c>
      <c r="Z16" s="65">
        <f t="shared" si="2"/>
        <v>0</v>
      </c>
      <c r="AA16" s="65">
        <f t="shared" si="3"/>
        <v>0</v>
      </c>
      <c r="AB16" s="65">
        <f t="shared" si="4"/>
        <v>0.810126582278481</v>
      </c>
      <c r="AC16" s="65">
        <f t="shared" si="5"/>
        <v>8.9581304771178191E-2</v>
      </c>
      <c r="AD16" s="65">
        <f t="shared" si="6"/>
        <v>0.10029211295034079</v>
      </c>
      <c r="AE16" s="65">
        <f t="shared" si="7"/>
        <v>0</v>
      </c>
      <c r="AF16" s="65">
        <f t="shared" si="8"/>
        <v>0</v>
      </c>
    </row>
    <row r="17" spans="1:32" x14ac:dyDescent="0.25">
      <c r="A17" s="1" t="s">
        <v>2</v>
      </c>
      <c r="B17" s="1" t="s">
        <v>227</v>
      </c>
      <c r="C17" s="4">
        <f>SUMIF(TSEL!$M$9:$M$25,$B17,TSEL!$O$9:$O$25)</f>
        <v>1077</v>
      </c>
      <c r="D17" s="4">
        <f>SUMIF(TSEL!$M$9:$M$25,$B17,XL!$O$9:$O$25)</f>
        <v>149</v>
      </c>
      <c r="E17" s="4">
        <f>SUMIF(TSEL!$M$9:$M$25,$B17,INDOSAT!$O$9:$O$25)</f>
        <v>115</v>
      </c>
      <c r="F17" s="4">
        <f>SUMIF(TSEL!$M$9:$M$25,$B17,THREE!$O$9:$O$25)</f>
        <v>220</v>
      </c>
      <c r="G17" s="4">
        <f>SUMIF(TSEL!$M$9:$M$25,$B17,SMARTFREN!$O$9:$O$25)</f>
        <v>0</v>
      </c>
      <c r="H17" s="4">
        <f>SUMIF(TSEL!$M$9:$M$25,$B17,TSEL!$P$9:$P$25)</f>
        <v>843</v>
      </c>
      <c r="I17" s="4">
        <f>SUMIF(XL!$M$9:$M$25,$B17,XL!$P$9:$P$25)</f>
        <v>367</v>
      </c>
      <c r="J17" s="4">
        <f>SUMIF(INDOSAT!$M$9:$M$25,$B17,INDOSAT!$P$9:$P$25)</f>
        <v>294</v>
      </c>
      <c r="K17" s="4">
        <f>SUMIF(THREE!$M$9:$M$25,$B17,THREE!$P$9:$P$25)</f>
        <v>148</v>
      </c>
      <c r="L17" s="4">
        <f>SUMIF(SMARTFREN!$M$9:$M$25,$B17,SMARTFREN!$P$9:$P$25)</f>
        <v>0</v>
      </c>
      <c r="M17" s="4">
        <f>SUMIF(TSEL!$M$9:$M$25,$B17,TSEL!$Q$9:$Q$25)</f>
        <v>1048</v>
      </c>
      <c r="N17" s="4">
        <f>SUMIF(XL!$M$9:$M$25,$B17,XL!$Q$9:$Q$25)</f>
        <v>346</v>
      </c>
      <c r="O17" s="4">
        <f>SUMIF(INDOSAT!$M$9:$M$25,$B17,INDOSAT!$Q$9:$Q$25)</f>
        <v>312</v>
      </c>
      <c r="P17" s="4">
        <f>SUMIF(THREE!$M$9:$M$25,$B17,THREE!$Q$9:$Q$25)</f>
        <v>409</v>
      </c>
      <c r="Q17" s="4">
        <f>SUMIF(SMARTFREN!$M$9:$M$25,$B17,SMARTFREN!$Q$9:$Q$25)</f>
        <v>124</v>
      </c>
      <c r="R17" s="4">
        <f t="shared" si="9"/>
        <v>2968</v>
      </c>
      <c r="S17" s="4">
        <f t="shared" si="9"/>
        <v>862</v>
      </c>
      <c r="T17" s="4">
        <f t="shared" si="9"/>
        <v>721</v>
      </c>
      <c r="U17" s="4">
        <f t="shared" si="9"/>
        <v>777</v>
      </c>
      <c r="V17" s="4">
        <f t="shared" si="9"/>
        <v>124</v>
      </c>
      <c r="W17" s="65">
        <f t="shared" si="10"/>
        <v>0.54438738077769622</v>
      </c>
      <c r="X17" s="65">
        <f t="shared" si="0"/>
        <v>0.15810711665443875</v>
      </c>
      <c r="Y17" s="65">
        <f t="shared" si="1"/>
        <v>0.13224504768892151</v>
      </c>
      <c r="Z17" s="65">
        <f t="shared" si="2"/>
        <v>0.142516507703595</v>
      </c>
      <c r="AA17" s="65">
        <f t="shared" si="3"/>
        <v>2.2743947175348497E-2</v>
      </c>
      <c r="AB17" s="65">
        <f t="shared" si="4"/>
        <v>0.46806610093791873</v>
      </c>
      <c r="AC17" s="65">
        <f t="shared" si="5"/>
        <v>0.15453327378293882</v>
      </c>
      <c r="AD17" s="65">
        <f t="shared" si="6"/>
        <v>0.13934792317999106</v>
      </c>
      <c r="AE17" s="65">
        <f t="shared" si="7"/>
        <v>0.18267083519428315</v>
      </c>
      <c r="AF17" s="65">
        <f t="shared" si="8"/>
        <v>5.5381866904868245E-2</v>
      </c>
    </row>
    <row r="18" spans="1:32" x14ac:dyDescent="0.25">
      <c r="A18" s="1" t="s">
        <v>77</v>
      </c>
      <c r="B18" s="1" t="s">
        <v>252</v>
      </c>
      <c r="C18" s="4">
        <f>SUMIF(TSEL!$M$9:$M$25,$B18,TSEL!$O$9:$O$25)</f>
        <v>571</v>
      </c>
      <c r="D18" s="4">
        <f>SUMIF(TSEL!$M$9:$M$25,$B18,XL!$O$9:$O$25)</f>
        <v>7</v>
      </c>
      <c r="E18" s="4">
        <f>SUMIF(TSEL!$M$9:$M$25,$B18,INDOSAT!$O$9:$O$25)</f>
        <v>41</v>
      </c>
      <c r="F18" s="4">
        <f>SUMIF(TSEL!$M$9:$M$25,$B18,THREE!$O$9:$O$25)</f>
        <v>0</v>
      </c>
      <c r="G18" s="4">
        <f>SUMIF(TSEL!$M$9:$M$25,$B18,SMARTFREN!$O$9:$O$25)</f>
        <v>0</v>
      </c>
      <c r="H18" s="4">
        <f>SUMIF(TSEL!$M$9:$M$25,$B18,TSEL!$P$9:$P$25)</f>
        <v>446</v>
      </c>
      <c r="I18" s="4">
        <f>SUMIF(XL!$M$9:$M$25,$B18,XL!$P$9:$P$25)</f>
        <v>3</v>
      </c>
      <c r="J18" s="4">
        <f>SUMIF(INDOSAT!$M$9:$M$25,$B18,INDOSAT!$P$9:$P$25)</f>
        <v>6</v>
      </c>
      <c r="K18" s="4">
        <f>SUMIF(THREE!$M$9:$M$25,$B18,THREE!$P$9:$P$25)</f>
        <v>0</v>
      </c>
      <c r="L18" s="4">
        <f>SUMIF(SMARTFREN!$M$9:$M$25,$B18,SMARTFREN!$P$9:$P$25)</f>
        <v>0</v>
      </c>
      <c r="M18" s="4">
        <f>SUMIF(TSEL!$M$9:$M$25,$B18,TSEL!$Q$9:$Q$25)</f>
        <v>550</v>
      </c>
      <c r="N18" s="4">
        <f>SUMIF(XL!$M$9:$M$25,$B18,XL!$Q$9:$Q$25)</f>
        <v>0</v>
      </c>
      <c r="O18" s="4">
        <f>SUMIF(INDOSAT!$M$9:$M$25,$B18,INDOSAT!$Q$9:$Q$25)</f>
        <v>17</v>
      </c>
      <c r="P18" s="4">
        <f>SUMIF(THREE!$M$9:$M$25,$B18,THREE!$Q$9:$Q$25)</f>
        <v>0</v>
      </c>
      <c r="Q18" s="4">
        <f>SUMIF(SMARTFREN!$M$9:$M$25,$B18,SMARTFREN!$Q$9:$Q$25)</f>
        <v>0</v>
      </c>
      <c r="R18" s="4">
        <f t="shared" si="9"/>
        <v>1567</v>
      </c>
      <c r="S18" s="4">
        <f t="shared" si="9"/>
        <v>10</v>
      </c>
      <c r="T18" s="4">
        <f t="shared" si="9"/>
        <v>64</v>
      </c>
      <c r="U18" s="4">
        <f t="shared" si="9"/>
        <v>0</v>
      </c>
      <c r="V18" s="4">
        <f t="shared" si="9"/>
        <v>0</v>
      </c>
      <c r="W18" s="65">
        <f t="shared" si="10"/>
        <v>0.95490554539914685</v>
      </c>
      <c r="X18" s="65">
        <f t="shared" si="0"/>
        <v>6.0938452163315053E-3</v>
      </c>
      <c r="Y18" s="65">
        <f t="shared" si="1"/>
        <v>3.9000609384521635E-2</v>
      </c>
      <c r="Z18" s="65">
        <f t="shared" si="2"/>
        <v>0</v>
      </c>
      <c r="AA18" s="65">
        <f t="shared" si="3"/>
        <v>0</v>
      </c>
      <c r="AB18" s="65">
        <f t="shared" si="4"/>
        <v>0.9700176366843033</v>
      </c>
      <c r="AC18" s="65">
        <f t="shared" si="5"/>
        <v>0</v>
      </c>
      <c r="AD18" s="65">
        <f t="shared" si="6"/>
        <v>2.9982363315696647E-2</v>
      </c>
      <c r="AE18" s="65">
        <f t="shared" si="7"/>
        <v>0</v>
      </c>
      <c r="AF18" s="65">
        <f t="shared" si="8"/>
        <v>0</v>
      </c>
    </row>
    <row r="19" spans="1:32" x14ac:dyDescent="0.25">
      <c r="A19" s="1" t="s">
        <v>77</v>
      </c>
      <c r="B19" s="1" t="s">
        <v>4</v>
      </c>
      <c r="C19" s="4">
        <f>SUMIF(TSEL!$M$9:$M$25,$B19,TSEL!$O$9:$O$25)</f>
        <v>622</v>
      </c>
      <c r="D19" s="4">
        <f>SUMIF(TSEL!$M$9:$M$25,$B19,XL!$O$9:$O$25)</f>
        <v>17</v>
      </c>
      <c r="E19" s="4">
        <f>SUMIF(TSEL!$M$9:$M$25,$B19,INDOSAT!$O$9:$O$25)</f>
        <v>43</v>
      </c>
      <c r="F19" s="4">
        <f>SUMIF(TSEL!$M$9:$M$25,$B19,THREE!$O$9:$O$25)</f>
        <v>0</v>
      </c>
      <c r="G19" s="4">
        <f>SUMIF(TSEL!$M$9:$M$25,$B19,SMARTFREN!$O$9:$O$25)</f>
        <v>0</v>
      </c>
      <c r="H19" s="4">
        <f>SUMIF(TSEL!$M$9:$M$25,$B19,TSEL!$P$9:$P$25)</f>
        <v>556</v>
      </c>
      <c r="I19" s="4">
        <f>SUMIF(XL!$M$9:$M$25,$B19,XL!$P$9:$P$25)</f>
        <v>2</v>
      </c>
      <c r="J19" s="4">
        <f>SUMIF(INDOSAT!$M$9:$M$25,$B19,INDOSAT!$P$9:$P$25)</f>
        <v>9</v>
      </c>
      <c r="K19" s="4">
        <f>SUMIF(THREE!$M$9:$M$25,$B19,THREE!$P$9:$P$25)</f>
        <v>0</v>
      </c>
      <c r="L19" s="4">
        <f>SUMIF(SMARTFREN!$M$9:$M$25,$B19,SMARTFREN!$P$9:$P$25)</f>
        <v>0</v>
      </c>
      <c r="M19" s="4">
        <f>SUMIF(TSEL!$M$9:$M$25,$B19,TSEL!$Q$9:$Q$25)</f>
        <v>579</v>
      </c>
      <c r="N19" s="4">
        <f>SUMIF(XL!$M$9:$M$25,$B19,XL!$Q$9:$Q$25)</f>
        <v>0</v>
      </c>
      <c r="O19" s="4">
        <f>SUMIF(INDOSAT!$M$9:$M$25,$B19,INDOSAT!$Q$9:$Q$25)</f>
        <v>28</v>
      </c>
      <c r="P19" s="4">
        <f>SUMIF(THREE!$M$9:$M$25,$B19,THREE!$Q$9:$Q$25)</f>
        <v>0</v>
      </c>
      <c r="Q19" s="4">
        <f>SUMIF(SMARTFREN!$M$9:$M$25,$B19,SMARTFREN!$Q$9:$Q$25)</f>
        <v>0</v>
      </c>
      <c r="R19" s="4">
        <f t="shared" si="9"/>
        <v>1757</v>
      </c>
      <c r="S19" s="4">
        <f t="shared" si="9"/>
        <v>19</v>
      </c>
      <c r="T19" s="4">
        <f t="shared" si="9"/>
        <v>80</v>
      </c>
      <c r="U19" s="4">
        <f t="shared" si="9"/>
        <v>0</v>
      </c>
      <c r="V19" s="4">
        <f t="shared" si="9"/>
        <v>0</v>
      </c>
      <c r="W19" s="65">
        <f t="shared" si="10"/>
        <v>0.94665948275862066</v>
      </c>
      <c r="X19" s="65">
        <f t="shared" si="0"/>
        <v>1.0237068965517241E-2</v>
      </c>
      <c r="Y19" s="65">
        <f t="shared" si="1"/>
        <v>4.3103448275862072E-2</v>
      </c>
      <c r="Z19" s="65">
        <f t="shared" si="2"/>
        <v>0</v>
      </c>
      <c r="AA19" s="65">
        <f t="shared" si="3"/>
        <v>0</v>
      </c>
      <c r="AB19" s="65">
        <f t="shared" si="4"/>
        <v>0.95387149917627678</v>
      </c>
      <c r="AC19" s="65">
        <f t="shared" si="5"/>
        <v>0</v>
      </c>
      <c r="AD19" s="65">
        <f t="shared" si="6"/>
        <v>4.6128500823723231E-2</v>
      </c>
      <c r="AE19" s="65">
        <f t="shared" si="7"/>
        <v>0</v>
      </c>
      <c r="AF19" s="65">
        <f t="shared" si="8"/>
        <v>0</v>
      </c>
    </row>
    <row r="20" spans="1:32" x14ac:dyDescent="0.25">
      <c r="A20" s="1" t="s">
        <v>77</v>
      </c>
      <c r="B20" s="1" t="s">
        <v>5</v>
      </c>
      <c r="C20" s="4">
        <f>SUMIF(TSEL!$M$9:$M$25,$B20,TSEL!$O$9:$O$25)</f>
        <v>405</v>
      </c>
      <c r="D20" s="4">
        <f>SUMIF(TSEL!$M$9:$M$25,$B20,XL!$O$9:$O$25)</f>
        <v>11</v>
      </c>
      <c r="E20" s="4">
        <f>SUMIF(TSEL!$M$9:$M$25,$B20,INDOSAT!$O$9:$O$25)</f>
        <v>46</v>
      </c>
      <c r="F20" s="4">
        <f>SUMIF(TSEL!$M$9:$M$25,$B20,THREE!$O$9:$O$25)</f>
        <v>0</v>
      </c>
      <c r="G20" s="4">
        <f>SUMIF(TSEL!$M$9:$M$25,$B20,SMARTFREN!$O$9:$O$25)</f>
        <v>0</v>
      </c>
      <c r="H20" s="4">
        <f>SUMIF(TSEL!$M$9:$M$25,$B20,TSEL!$P$9:$P$25)</f>
        <v>348</v>
      </c>
      <c r="I20" s="4">
        <f>SUMIF(XL!$M$9:$M$25,$B20,XL!$P$9:$P$25)</f>
        <v>0</v>
      </c>
      <c r="J20" s="4">
        <f>SUMIF(INDOSAT!$M$9:$M$25,$B20,INDOSAT!$P$9:$P$25)</f>
        <v>8</v>
      </c>
      <c r="K20" s="4">
        <f>SUMIF(THREE!$M$9:$M$25,$B20,THREE!$P$9:$P$25)</f>
        <v>0</v>
      </c>
      <c r="L20" s="4">
        <f>SUMIF(SMARTFREN!$M$9:$M$25,$B20,SMARTFREN!$P$9:$P$25)</f>
        <v>0</v>
      </c>
      <c r="M20" s="4">
        <f>SUMIF(TSEL!$M$9:$M$25,$B20,TSEL!$Q$9:$Q$25)</f>
        <v>396</v>
      </c>
      <c r="N20" s="4">
        <f>SUMIF(XL!$M$9:$M$25,$B20,XL!$Q$9:$Q$25)</f>
        <v>0</v>
      </c>
      <c r="O20" s="4">
        <f>SUMIF(INDOSAT!$M$9:$M$25,$B20,INDOSAT!$Q$9:$Q$25)</f>
        <v>18</v>
      </c>
      <c r="P20" s="4">
        <f>SUMIF(THREE!$M$9:$M$25,$B20,THREE!$Q$9:$Q$25)</f>
        <v>0</v>
      </c>
      <c r="Q20" s="4">
        <f>SUMIF(SMARTFREN!$M$9:$M$25,$B20,SMARTFREN!$Q$9:$Q$25)</f>
        <v>0</v>
      </c>
      <c r="R20" s="4">
        <f t="shared" si="9"/>
        <v>1149</v>
      </c>
      <c r="S20" s="4">
        <f t="shared" si="9"/>
        <v>11</v>
      </c>
      <c r="T20" s="4">
        <f t="shared" si="9"/>
        <v>72</v>
      </c>
      <c r="U20" s="4">
        <f t="shared" si="9"/>
        <v>0</v>
      </c>
      <c r="V20" s="4">
        <f t="shared" si="9"/>
        <v>0</v>
      </c>
      <c r="W20" s="65">
        <f t="shared" si="10"/>
        <v>0.93262987012987009</v>
      </c>
      <c r="X20" s="65">
        <f t="shared" si="0"/>
        <v>8.9285714285714281E-3</v>
      </c>
      <c r="Y20" s="65">
        <f t="shared" si="1"/>
        <v>5.844155844155844E-2</v>
      </c>
      <c r="Z20" s="65">
        <f t="shared" si="2"/>
        <v>0</v>
      </c>
      <c r="AA20" s="65">
        <f t="shared" si="3"/>
        <v>0</v>
      </c>
      <c r="AB20" s="65">
        <f t="shared" si="4"/>
        <v>0.95652173913043481</v>
      </c>
      <c r="AC20" s="65">
        <f t="shared" si="5"/>
        <v>0</v>
      </c>
      <c r="AD20" s="65">
        <f t="shared" si="6"/>
        <v>4.3478260869565216E-2</v>
      </c>
      <c r="AE20" s="65">
        <f t="shared" si="7"/>
        <v>0</v>
      </c>
      <c r="AF20" s="65">
        <f t="shared" si="8"/>
        <v>0</v>
      </c>
    </row>
    <row r="21" spans="1:32" x14ac:dyDescent="0.25">
      <c r="A21" s="1" t="s">
        <v>77</v>
      </c>
      <c r="B21" s="69" t="s">
        <v>250</v>
      </c>
      <c r="C21" s="4">
        <f>SUMIF(TSEL!$M$9:$M$25,$B21,TSEL!$O$9:$O$25)</f>
        <v>324</v>
      </c>
      <c r="D21" s="4">
        <f>SUMIF(TSEL!$M$9:$M$25,$B21,XL!$O$9:$O$25)</f>
        <v>3</v>
      </c>
      <c r="E21" s="4">
        <f>SUMIF(TSEL!$M$9:$M$25,$B21,INDOSAT!$O$9:$O$25)</f>
        <v>17</v>
      </c>
      <c r="F21" s="4">
        <f>SUMIF(TSEL!$M$9:$M$25,$B21,THREE!$O$9:$O$25)</f>
        <v>0</v>
      </c>
      <c r="G21" s="4">
        <f>SUMIF(TSEL!$M$9:$M$25,$B21,SMARTFREN!$O$9:$O$25)</f>
        <v>0</v>
      </c>
      <c r="H21" s="4">
        <f>SUMIF(TSEL!$M$9:$M$25,$B21,TSEL!$P$9:$P$25)</f>
        <v>266</v>
      </c>
      <c r="I21" s="4">
        <f>SUMIF(XL!$M$9:$M$25,$B21,XL!$P$9:$P$25)</f>
        <v>3</v>
      </c>
      <c r="J21" s="4">
        <f>SUMIF(INDOSAT!$M$9:$M$25,$B21,INDOSAT!$P$9:$P$25)</f>
        <v>7</v>
      </c>
      <c r="K21" s="4">
        <f>SUMIF(THREE!$M$9:$M$25,$B21,THREE!$P$9:$P$25)</f>
        <v>0</v>
      </c>
      <c r="L21" s="4">
        <f>SUMIF(SMARTFREN!$M$9:$M$25,$B21,SMARTFREN!$P$9:$P$25)</f>
        <v>0</v>
      </c>
      <c r="M21" s="4">
        <f>SUMIF(TSEL!$M$9:$M$25,$B21,TSEL!$Q$9:$Q$25)</f>
        <v>302</v>
      </c>
      <c r="N21" s="4">
        <f>SUMIF(XL!$M$9:$M$25,$B21,XL!$Q$9:$Q$25)</f>
        <v>0</v>
      </c>
      <c r="O21" s="4">
        <f>SUMIF(INDOSAT!$M$9:$M$25,$B21,INDOSAT!$Q$9:$Q$25)</f>
        <v>8</v>
      </c>
      <c r="P21" s="4">
        <f>SUMIF(THREE!$M$9:$M$25,$B21,THREE!$Q$9:$Q$25)</f>
        <v>0</v>
      </c>
      <c r="Q21" s="4">
        <f>SUMIF(SMARTFREN!$M$9:$M$25,$B21,SMARTFREN!$Q$9:$Q$25)</f>
        <v>0</v>
      </c>
      <c r="R21" s="4">
        <f t="shared" si="9"/>
        <v>892</v>
      </c>
      <c r="S21" s="4">
        <f t="shared" si="9"/>
        <v>6</v>
      </c>
      <c r="T21" s="4">
        <f t="shared" si="9"/>
        <v>32</v>
      </c>
      <c r="U21" s="4">
        <f t="shared" si="9"/>
        <v>0</v>
      </c>
      <c r="V21" s="4">
        <f t="shared" si="9"/>
        <v>0</v>
      </c>
      <c r="W21" s="65">
        <f t="shared" si="10"/>
        <v>0.95913978494623653</v>
      </c>
      <c r="X21" s="65">
        <f t="shared" si="0"/>
        <v>6.4516129032258064E-3</v>
      </c>
      <c r="Y21" s="65">
        <f t="shared" si="1"/>
        <v>3.4408602150537634E-2</v>
      </c>
      <c r="Z21" s="65">
        <f t="shared" si="2"/>
        <v>0</v>
      </c>
      <c r="AA21" s="65">
        <f t="shared" si="3"/>
        <v>0</v>
      </c>
      <c r="AB21" s="65">
        <f t="shared" si="4"/>
        <v>0.97419354838709682</v>
      </c>
      <c r="AC21" s="65">
        <f t="shared" si="5"/>
        <v>0</v>
      </c>
      <c r="AD21" s="65">
        <f t="shared" si="6"/>
        <v>2.5806451612903226E-2</v>
      </c>
      <c r="AE21" s="65">
        <f t="shared" si="7"/>
        <v>0</v>
      </c>
      <c r="AF21" s="65">
        <f t="shared" si="8"/>
        <v>0</v>
      </c>
    </row>
    <row r="22" spans="1:32" x14ac:dyDescent="0.25">
      <c r="A22" s="133" t="s">
        <v>6</v>
      </c>
      <c r="B22" s="133"/>
      <c r="C22" s="70">
        <f t="shared" ref="C22:V22" si="11">SUM(C6:C21)</f>
        <v>12924</v>
      </c>
      <c r="D22" s="70">
        <f t="shared" si="11"/>
        <v>2178</v>
      </c>
      <c r="E22" s="70">
        <f t="shared" si="11"/>
        <v>2522</v>
      </c>
      <c r="F22" s="70">
        <f t="shared" si="11"/>
        <v>2756</v>
      </c>
      <c r="G22" s="70">
        <f t="shared" si="11"/>
        <v>0</v>
      </c>
      <c r="H22" s="70">
        <f t="shared" si="11"/>
        <v>11169</v>
      </c>
      <c r="I22" s="70">
        <f t="shared" si="11"/>
        <v>3532</v>
      </c>
      <c r="J22" s="70">
        <f t="shared" si="11"/>
        <v>2536</v>
      </c>
      <c r="K22" s="70">
        <f t="shared" si="11"/>
        <v>2100</v>
      </c>
      <c r="L22" s="70">
        <f t="shared" si="11"/>
        <v>0</v>
      </c>
      <c r="M22" s="70">
        <f t="shared" si="11"/>
        <v>12701</v>
      </c>
      <c r="N22" s="70">
        <f t="shared" si="11"/>
        <v>3381</v>
      </c>
      <c r="O22" s="70">
        <f t="shared" si="11"/>
        <v>3439</v>
      </c>
      <c r="P22" s="70">
        <f t="shared" si="11"/>
        <v>3628</v>
      </c>
      <c r="Q22" s="70">
        <f t="shared" si="11"/>
        <v>852</v>
      </c>
      <c r="R22" s="70">
        <f t="shared" si="11"/>
        <v>36794</v>
      </c>
      <c r="S22" s="70">
        <f t="shared" si="11"/>
        <v>9091</v>
      </c>
      <c r="T22" s="70">
        <f t="shared" si="11"/>
        <v>8497</v>
      </c>
      <c r="U22" s="70">
        <f t="shared" si="11"/>
        <v>8484</v>
      </c>
      <c r="V22" s="70">
        <f t="shared" si="11"/>
        <v>852</v>
      </c>
      <c r="W22" s="65">
        <f t="shared" si="10"/>
        <v>0.57745064189083151</v>
      </c>
      <c r="X22" s="65">
        <f t="shared" si="0"/>
        <v>0.14267553909413352</v>
      </c>
      <c r="Y22" s="65">
        <f t="shared" si="1"/>
        <v>0.13335321259298785</v>
      </c>
      <c r="Z22" s="65">
        <f t="shared" si="2"/>
        <v>0.13314918861232306</v>
      </c>
      <c r="AA22" s="65">
        <f t="shared" si="3"/>
        <v>1.3371417809724097E-2</v>
      </c>
      <c r="AB22" s="65">
        <f t="shared" si="4"/>
        <v>0.52918628390483735</v>
      </c>
      <c r="AC22" s="65">
        <f t="shared" si="5"/>
        <v>0.14086913045289778</v>
      </c>
      <c r="AD22" s="65">
        <f t="shared" si="6"/>
        <v>0.14328569642931543</v>
      </c>
      <c r="AE22" s="65">
        <f t="shared" si="7"/>
        <v>0.15116036831798674</v>
      </c>
      <c r="AF22" s="65">
        <f t="shared" si="8"/>
        <v>3.5498520894962707E-2</v>
      </c>
    </row>
    <row r="23" spans="1:32" x14ac:dyDescent="0.25">
      <c r="M23" s="26"/>
      <c r="N23" s="26"/>
      <c r="O23" s="26"/>
      <c r="P23" s="26"/>
      <c r="Q23" s="26"/>
      <c r="R23" s="71"/>
      <c r="S23" s="71"/>
      <c r="T23" s="71"/>
      <c r="U23" s="71"/>
      <c r="V23" s="71"/>
    </row>
    <row r="24" spans="1:32" x14ac:dyDescent="0.25">
      <c r="R24" s="26"/>
      <c r="S24" s="26"/>
      <c r="T24" s="26"/>
      <c r="U24" s="26"/>
      <c r="V24" s="26"/>
    </row>
    <row r="25" spans="1:32" ht="18.75" x14ac:dyDescent="0.3">
      <c r="A25" s="134" t="s">
        <v>0</v>
      </c>
      <c r="B25" s="127" t="s">
        <v>233</v>
      </c>
      <c r="C25" s="136" t="s">
        <v>13</v>
      </c>
      <c r="D25" s="136"/>
      <c r="E25" s="136"/>
      <c r="F25" s="136"/>
      <c r="G25" s="136"/>
      <c r="H25" s="136" t="s">
        <v>14</v>
      </c>
      <c r="I25" s="136"/>
      <c r="J25" s="136"/>
      <c r="K25" s="136"/>
      <c r="L25" s="136"/>
      <c r="M25" s="136" t="s">
        <v>15</v>
      </c>
      <c r="N25" s="136"/>
      <c r="O25" s="136"/>
      <c r="P25" s="136"/>
      <c r="Q25" s="136"/>
    </row>
    <row r="26" spans="1:32" x14ac:dyDescent="0.25">
      <c r="A26" s="135"/>
      <c r="B26" s="128"/>
      <c r="C26" s="7" t="s">
        <v>12</v>
      </c>
      <c r="D26" s="8" t="s">
        <v>10</v>
      </c>
      <c r="E26" s="9" t="s">
        <v>7</v>
      </c>
      <c r="F26" s="10" t="s">
        <v>9</v>
      </c>
      <c r="G26" s="59" t="s">
        <v>8</v>
      </c>
      <c r="H26" s="7" t="s">
        <v>12</v>
      </c>
      <c r="I26" s="8" t="s">
        <v>10</v>
      </c>
      <c r="J26" s="9" t="s">
        <v>7</v>
      </c>
      <c r="K26" s="10" t="s">
        <v>9</v>
      </c>
      <c r="L26" s="59" t="s">
        <v>8</v>
      </c>
      <c r="M26" s="7" t="s">
        <v>12</v>
      </c>
      <c r="N26" s="8" t="s">
        <v>10</v>
      </c>
      <c r="O26" s="9" t="s">
        <v>7</v>
      </c>
      <c r="P26" s="10" t="s">
        <v>9</v>
      </c>
      <c r="Q26" s="59" t="s">
        <v>8</v>
      </c>
    </row>
    <row r="27" spans="1:32" x14ac:dyDescent="0.25">
      <c r="A27" s="28" t="s">
        <v>1</v>
      </c>
      <c r="B27" s="28" t="s">
        <v>245</v>
      </c>
      <c r="C27" s="65">
        <f t="shared" ref="C27:G27" si="12">C6/SUM($C6:$G6)</f>
        <v>0.53074433656957931</v>
      </c>
      <c r="D27" s="65">
        <f t="shared" si="12"/>
        <v>0.11974110032362459</v>
      </c>
      <c r="E27" s="65">
        <f t="shared" si="12"/>
        <v>0.1650485436893204</v>
      </c>
      <c r="F27" s="65">
        <f t="shared" si="12"/>
        <v>0.18446601941747573</v>
      </c>
      <c r="G27" s="65">
        <f t="shared" si="12"/>
        <v>0</v>
      </c>
      <c r="H27" s="65">
        <f t="shared" ref="H27:L27" si="13">H6/SUM($H6:$L6)</f>
        <v>0.50939663699307614</v>
      </c>
      <c r="I27" s="65">
        <f t="shared" si="13"/>
        <v>0.19188921859545005</v>
      </c>
      <c r="J27" s="65">
        <f t="shared" si="13"/>
        <v>0.14935707220573691</v>
      </c>
      <c r="K27" s="65">
        <f t="shared" si="13"/>
        <v>0.14935707220573691</v>
      </c>
      <c r="L27" s="65">
        <f t="shared" si="13"/>
        <v>0</v>
      </c>
      <c r="M27" s="65">
        <f t="shared" ref="M27:Q27" si="14">M6/SUM($M6:$Q6)</f>
        <v>0.48541862652869239</v>
      </c>
      <c r="N27" s="65">
        <f t="shared" si="14"/>
        <v>0.23142050799623706</v>
      </c>
      <c r="O27" s="65">
        <f t="shared" si="14"/>
        <v>0.1523988711194732</v>
      </c>
      <c r="P27" s="65">
        <f t="shared" si="14"/>
        <v>0.12605832549388524</v>
      </c>
      <c r="Q27" s="65">
        <f t="shared" si="14"/>
        <v>4.7036688617121351E-3</v>
      </c>
    </row>
    <row r="28" spans="1:32" x14ac:dyDescent="0.25">
      <c r="A28" s="1" t="s">
        <v>1</v>
      </c>
      <c r="B28" s="1" t="s">
        <v>235</v>
      </c>
      <c r="C28" s="65">
        <f t="shared" ref="C28:G28" si="15">C7/SUM($C7:$G7)</f>
        <v>0.4990791896869245</v>
      </c>
      <c r="D28" s="65">
        <f t="shared" si="15"/>
        <v>0.21316758747697975</v>
      </c>
      <c r="E28" s="65">
        <f t="shared" si="15"/>
        <v>0.10911602209944751</v>
      </c>
      <c r="F28" s="65">
        <f t="shared" si="15"/>
        <v>0.17863720073664824</v>
      </c>
      <c r="G28" s="65">
        <f t="shared" si="15"/>
        <v>0</v>
      </c>
      <c r="H28" s="65">
        <f t="shared" ref="H28:L28" si="16">H7/SUM($H7:$L7)</f>
        <v>0.49470899470899471</v>
      </c>
      <c r="I28" s="65">
        <f t="shared" si="16"/>
        <v>0.27601410934744269</v>
      </c>
      <c r="J28" s="65">
        <f t="shared" si="16"/>
        <v>9.6119929453262781E-2</v>
      </c>
      <c r="K28" s="65">
        <f t="shared" si="16"/>
        <v>0.13315696649029982</v>
      </c>
      <c r="L28" s="65">
        <f t="shared" si="16"/>
        <v>0</v>
      </c>
      <c r="M28" s="65">
        <f t="shared" ref="M28:Q28" si="17">M7/SUM($M7:$Q7)</f>
        <v>0.43745346239761729</v>
      </c>
      <c r="N28" s="65">
        <f t="shared" si="17"/>
        <v>0.27922561429635145</v>
      </c>
      <c r="O28" s="65">
        <f t="shared" si="17"/>
        <v>0.12844378257632166</v>
      </c>
      <c r="P28" s="65">
        <f t="shared" si="17"/>
        <v>0.10461653015636635</v>
      </c>
      <c r="Q28" s="65">
        <f t="shared" si="17"/>
        <v>5.0260610573343259E-2</v>
      </c>
    </row>
    <row r="29" spans="1:32" x14ac:dyDescent="0.25">
      <c r="A29" s="1" t="s">
        <v>1</v>
      </c>
      <c r="B29" s="1" t="s">
        <v>238</v>
      </c>
      <c r="C29" s="65">
        <f t="shared" ref="C29:G29" si="18">C8/SUM($C8:$G8)</f>
        <v>0.63753213367609252</v>
      </c>
      <c r="D29" s="65">
        <f t="shared" si="18"/>
        <v>0.13303341902313626</v>
      </c>
      <c r="E29" s="65">
        <f t="shared" si="18"/>
        <v>0.16452442159383032</v>
      </c>
      <c r="F29" s="65">
        <f t="shared" si="18"/>
        <v>6.4910025706940877E-2</v>
      </c>
      <c r="G29" s="65">
        <f t="shared" si="18"/>
        <v>0</v>
      </c>
      <c r="H29" s="65">
        <f t="shared" ref="H29:L29" si="19">H8/SUM($H8:$L8)</f>
        <v>0.66561514195583593</v>
      </c>
      <c r="I29" s="65">
        <f t="shared" si="19"/>
        <v>0.14195583596214512</v>
      </c>
      <c r="J29" s="65">
        <f t="shared" si="19"/>
        <v>0.12776025236593061</v>
      </c>
      <c r="K29" s="65">
        <f t="shared" si="19"/>
        <v>6.4668769716088328E-2</v>
      </c>
      <c r="L29" s="65">
        <f t="shared" si="19"/>
        <v>0</v>
      </c>
      <c r="M29" s="65">
        <f t="shared" ref="M29:Q29" si="20">M8/SUM($M8:$Q8)</f>
        <v>0.63822525597269619</v>
      </c>
      <c r="N29" s="65">
        <f t="shared" si="20"/>
        <v>0.12969283276450511</v>
      </c>
      <c r="O29" s="65">
        <f t="shared" si="20"/>
        <v>0.18020477815699659</v>
      </c>
      <c r="P29" s="65">
        <f t="shared" si="20"/>
        <v>4.9146757679180884E-2</v>
      </c>
      <c r="Q29" s="65">
        <f t="shared" si="20"/>
        <v>2.7303754266211604E-3</v>
      </c>
    </row>
    <row r="30" spans="1:32" x14ac:dyDescent="0.25">
      <c r="A30" s="1" t="s">
        <v>1</v>
      </c>
      <c r="B30" s="1" t="s">
        <v>240</v>
      </c>
      <c r="C30" s="65">
        <f t="shared" ref="C30:G30" si="21">C9/SUM($C9:$G9)</f>
        <v>0.49144951140065146</v>
      </c>
      <c r="D30" s="65">
        <f t="shared" si="21"/>
        <v>9.039087947882736E-2</v>
      </c>
      <c r="E30" s="65">
        <f t="shared" si="21"/>
        <v>0.16368078175895764</v>
      </c>
      <c r="F30" s="65">
        <f t="shared" si="21"/>
        <v>0.25447882736156352</v>
      </c>
      <c r="G30" s="65">
        <f t="shared" si="21"/>
        <v>0</v>
      </c>
      <c r="H30" s="65">
        <f t="shared" ref="H30:L30" si="22">H9/SUM($H9:$L9)</f>
        <v>0.50887874175545411</v>
      </c>
      <c r="I30" s="65">
        <f t="shared" si="22"/>
        <v>0.18112633181126331</v>
      </c>
      <c r="J30" s="65">
        <f t="shared" si="22"/>
        <v>8.4221207508878737E-2</v>
      </c>
      <c r="K30" s="65">
        <f t="shared" si="22"/>
        <v>0.22577371892440384</v>
      </c>
      <c r="L30" s="65">
        <f t="shared" si="22"/>
        <v>0</v>
      </c>
      <c r="M30" s="65">
        <f t="shared" ref="M30:Q30" si="23">M9/SUM($M9:$Q9)</f>
        <v>0.42735703245749612</v>
      </c>
      <c r="N30" s="65">
        <f t="shared" si="23"/>
        <v>0.1758114374034003</v>
      </c>
      <c r="O30" s="65">
        <f t="shared" si="23"/>
        <v>0.14837712519319937</v>
      </c>
      <c r="P30" s="65">
        <f t="shared" si="23"/>
        <v>0.23686244204018547</v>
      </c>
      <c r="Q30" s="65">
        <f t="shared" si="23"/>
        <v>1.1591962905718702E-2</v>
      </c>
    </row>
    <row r="31" spans="1:32" x14ac:dyDescent="0.25">
      <c r="A31" s="1" t="s">
        <v>1</v>
      </c>
      <c r="B31" s="1" t="s">
        <v>247</v>
      </c>
      <c r="C31" s="65">
        <f t="shared" ref="C31:G31" si="24">C10/SUM($C10:$G10)</f>
        <v>0.59936908517350163</v>
      </c>
      <c r="D31" s="65">
        <f t="shared" si="24"/>
        <v>0.1085173501577287</v>
      </c>
      <c r="E31" s="65">
        <f t="shared" si="24"/>
        <v>0.13690851735015772</v>
      </c>
      <c r="F31" s="65">
        <f t="shared" si="24"/>
        <v>0.15520504731861198</v>
      </c>
      <c r="G31" s="65">
        <f t="shared" si="24"/>
        <v>0</v>
      </c>
      <c r="H31" s="65">
        <f t="shared" ref="H31:L31" si="25">H10/SUM($H10:$L10)</f>
        <v>0.62037037037037035</v>
      </c>
      <c r="I31" s="65">
        <f t="shared" si="25"/>
        <v>0.17839506172839506</v>
      </c>
      <c r="J31" s="65">
        <f t="shared" si="25"/>
        <v>8.9506172839506168E-2</v>
      </c>
      <c r="K31" s="65">
        <f t="shared" si="25"/>
        <v>0.11172839506172839</v>
      </c>
      <c r="L31" s="65">
        <f t="shared" si="25"/>
        <v>0</v>
      </c>
      <c r="M31" s="65">
        <f t="shared" ref="M31:Q31" si="26">M10/SUM($M10:$Q10)</f>
        <v>0.54859611231101513</v>
      </c>
      <c r="N31" s="65">
        <f t="shared" si="26"/>
        <v>0.19006479481641469</v>
      </c>
      <c r="O31" s="65">
        <f t="shared" si="26"/>
        <v>0.12904967602591794</v>
      </c>
      <c r="P31" s="65">
        <f t="shared" si="26"/>
        <v>0.12958963282937366</v>
      </c>
      <c r="Q31" s="65">
        <f t="shared" si="26"/>
        <v>2.6997840172786176E-3</v>
      </c>
    </row>
    <row r="32" spans="1:32" x14ac:dyDescent="0.25">
      <c r="A32" s="1" t="s">
        <v>1</v>
      </c>
      <c r="B32" s="1" t="s">
        <v>241</v>
      </c>
      <c r="C32" s="65">
        <f t="shared" ref="C32:G32" si="27">C11/SUM($C11:$G11)</f>
        <v>0.67813765182186236</v>
      </c>
      <c r="D32" s="65">
        <f t="shared" si="27"/>
        <v>0.11538461538461539</v>
      </c>
      <c r="E32" s="65">
        <f t="shared" si="27"/>
        <v>0.20647773279352227</v>
      </c>
      <c r="F32" s="65">
        <f t="shared" si="27"/>
        <v>0</v>
      </c>
      <c r="G32" s="65">
        <f t="shared" si="27"/>
        <v>0</v>
      </c>
      <c r="H32" s="65">
        <f t="shared" ref="H32:L32" si="28">H11/SUM($H11:$L11)</f>
        <v>0.81359649122807021</v>
      </c>
      <c r="I32" s="65">
        <f t="shared" si="28"/>
        <v>0.17324561403508773</v>
      </c>
      <c r="J32" s="65">
        <f t="shared" si="28"/>
        <v>1.3157894736842105E-2</v>
      </c>
      <c r="K32" s="65">
        <f t="shared" si="28"/>
        <v>0</v>
      </c>
      <c r="L32" s="65">
        <f t="shared" si="28"/>
        <v>0</v>
      </c>
      <c r="M32" s="65">
        <f t="shared" ref="M32:Q32" si="29">M11/SUM($M11:$Q11)</f>
        <v>0.74556213017751483</v>
      </c>
      <c r="N32" s="65">
        <f t="shared" si="29"/>
        <v>0.10650887573964497</v>
      </c>
      <c r="O32" s="65">
        <f t="shared" si="29"/>
        <v>0.14792899408284024</v>
      </c>
      <c r="P32" s="65">
        <f t="shared" si="29"/>
        <v>0</v>
      </c>
      <c r="Q32" s="65">
        <f t="shared" si="29"/>
        <v>0</v>
      </c>
    </row>
    <row r="33" spans="1:17" x14ac:dyDescent="0.25">
      <c r="A33" s="1" t="s">
        <v>2</v>
      </c>
      <c r="B33" s="1" t="s">
        <v>3</v>
      </c>
      <c r="C33" s="65">
        <f t="shared" ref="C33:G33" si="30">C12/SUM($C12:$G12)</f>
        <v>0.71604938271604934</v>
      </c>
      <c r="D33" s="65">
        <f t="shared" si="30"/>
        <v>7.098765432098765E-2</v>
      </c>
      <c r="E33" s="65">
        <f t="shared" si="30"/>
        <v>0.12345679012345678</v>
      </c>
      <c r="F33" s="65">
        <f t="shared" si="30"/>
        <v>8.9506172839506168E-2</v>
      </c>
      <c r="G33" s="65">
        <f t="shared" si="30"/>
        <v>0</v>
      </c>
      <c r="H33" s="65">
        <f t="shared" ref="H33:L33" si="31">H12/SUM($H12:$L12)</f>
        <v>0.63937282229965153</v>
      </c>
      <c r="I33" s="65">
        <f t="shared" si="31"/>
        <v>0.19337979094076654</v>
      </c>
      <c r="J33" s="65">
        <f t="shared" si="31"/>
        <v>0.16202090592334495</v>
      </c>
      <c r="K33" s="65">
        <f t="shared" si="31"/>
        <v>5.2264808362369342E-3</v>
      </c>
      <c r="L33" s="65">
        <f t="shared" si="31"/>
        <v>0</v>
      </c>
      <c r="M33" s="65">
        <f t="shared" ref="M33:Q33" si="32">M12/SUM($M12:$Q12)</f>
        <v>0.52526439482961218</v>
      </c>
      <c r="N33" s="65">
        <f t="shared" si="32"/>
        <v>8.9306698002350179E-2</v>
      </c>
      <c r="O33" s="65">
        <f t="shared" si="32"/>
        <v>0.1045828437132785</v>
      </c>
      <c r="P33" s="65">
        <f t="shared" si="32"/>
        <v>0.27379553466509987</v>
      </c>
      <c r="Q33" s="65">
        <f t="shared" si="32"/>
        <v>7.0505287896592246E-3</v>
      </c>
    </row>
    <row r="34" spans="1:17" x14ac:dyDescent="0.25">
      <c r="A34" s="1" t="s">
        <v>2</v>
      </c>
      <c r="B34" s="1" t="s">
        <v>224</v>
      </c>
      <c r="C34" s="65">
        <f t="shared" ref="C34:G34" si="33">C13/SUM($C13:$G13)</f>
        <v>0.7582184517497349</v>
      </c>
      <c r="D34" s="65">
        <f t="shared" si="33"/>
        <v>0.15482502651113467</v>
      </c>
      <c r="E34" s="65">
        <f t="shared" si="33"/>
        <v>8.6956521739130432E-2</v>
      </c>
      <c r="F34" s="65">
        <f t="shared" si="33"/>
        <v>0</v>
      </c>
      <c r="G34" s="65">
        <f t="shared" si="33"/>
        <v>0</v>
      </c>
      <c r="H34" s="65">
        <f t="shared" ref="H34:L34" si="34">H13/SUM($H13:$L13)</f>
        <v>0.59459459459459463</v>
      </c>
      <c r="I34" s="65">
        <f t="shared" si="34"/>
        <v>0.24662162162162163</v>
      </c>
      <c r="J34" s="65">
        <f t="shared" si="34"/>
        <v>0.15878378378378377</v>
      </c>
      <c r="K34" s="65">
        <f t="shared" si="34"/>
        <v>0</v>
      </c>
      <c r="L34" s="65">
        <f t="shared" si="34"/>
        <v>0</v>
      </c>
      <c r="M34" s="65">
        <f t="shared" ref="M34:Q34" si="35">M13/SUM($M13:$Q13)</f>
        <v>0.66761363636363635</v>
      </c>
      <c r="N34" s="65">
        <f t="shared" si="35"/>
        <v>0.13162878787878787</v>
      </c>
      <c r="O34" s="65">
        <f t="shared" si="35"/>
        <v>0.20075757575757575</v>
      </c>
      <c r="P34" s="65">
        <f t="shared" si="35"/>
        <v>0</v>
      </c>
      <c r="Q34" s="65">
        <f t="shared" si="35"/>
        <v>0</v>
      </c>
    </row>
    <row r="35" spans="1:17" x14ac:dyDescent="0.25">
      <c r="A35" s="1" t="s">
        <v>2</v>
      </c>
      <c r="B35" s="1" t="s">
        <v>232</v>
      </c>
      <c r="C35" s="65">
        <f t="shared" ref="C35:G35" si="36">C14/SUM($C14:$G14)</f>
        <v>0.55416264866602383</v>
      </c>
      <c r="D35" s="65">
        <f t="shared" si="36"/>
        <v>0.10896817743490839</v>
      </c>
      <c r="E35" s="65">
        <f t="shared" si="36"/>
        <v>0.14111218257794922</v>
      </c>
      <c r="F35" s="65">
        <f t="shared" si="36"/>
        <v>0.19575699132111862</v>
      </c>
      <c r="G35" s="65">
        <f t="shared" si="36"/>
        <v>0</v>
      </c>
      <c r="H35" s="65">
        <f t="shared" ref="H35:L35" si="37">H14/SUM($H14:$L14)</f>
        <v>0.43502135448444174</v>
      </c>
      <c r="I35" s="65">
        <f t="shared" si="37"/>
        <v>0.18578401464307503</v>
      </c>
      <c r="J35" s="65">
        <f t="shared" si="37"/>
        <v>0.23428920073215376</v>
      </c>
      <c r="K35" s="65">
        <f t="shared" si="37"/>
        <v>0.14490543014032947</v>
      </c>
      <c r="L35" s="65">
        <f t="shared" si="37"/>
        <v>0</v>
      </c>
      <c r="M35" s="65">
        <f t="shared" ref="M35:Q35" si="38">M14/SUM($M14:$Q14)</f>
        <v>0.35243672871784143</v>
      </c>
      <c r="N35" s="65">
        <f t="shared" si="38"/>
        <v>0.10876385693369588</v>
      </c>
      <c r="O35" s="65">
        <f t="shared" si="38"/>
        <v>0.20853377954402844</v>
      </c>
      <c r="P35" s="65">
        <f t="shared" si="38"/>
        <v>0.23363313114411211</v>
      </c>
      <c r="Q35" s="65">
        <f t="shared" si="38"/>
        <v>9.6632503660322111E-2</v>
      </c>
    </row>
    <row r="36" spans="1:17" x14ac:dyDescent="0.25">
      <c r="A36" s="1" t="s">
        <v>2</v>
      </c>
      <c r="B36" s="1" t="s">
        <v>229</v>
      </c>
      <c r="C36" s="65">
        <f t="shared" ref="C36:G36" si="39">C15/SUM($C15:$G15)</f>
        <v>0.62651296829971181</v>
      </c>
      <c r="D36" s="65">
        <f t="shared" si="39"/>
        <v>6.1095100864553317E-2</v>
      </c>
      <c r="E36" s="65">
        <f t="shared" si="39"/>
        <v>0.11757925072046109</v>
      </c>
      <c r="F36" s="65">
        <f t="shared" si="39"/>
        <v>0.19481268011527378</v>
      </c>
      <c r="G36" s="65">
        <f t="shared" si="39"/>
        <v>0</v>
      </c>
      <c r="H36" s="65">
        <f t="shared" ref="H36:L36" si="40">H15/SUM($H15:$L15)</f>
        <v>0.50531617235590376</v>
      </c>
      <c r="I36" s="65">
        <f t="shared" si="40"/>
        <v>0.17123670956911025</v>
      </c>
      <c r="J36" s="65">
        <f t="shared" si="40"/>
        <v>0.14829322887520985</v>
      </c>
      <c r="K36" s="65">
        <f t="shared" si="40"/>
        <v>0.17515388919977617</v>
      </c>
      <c r="L36" s="65">
        <f t="shared" si="40"/>
        <v>0</v>
      </c>
      <c r="M36" s="65">
        <f t="shared" ref="M36:Q36" si="41">M15/SUM($M15:$Q15)</f>
        <v>0.51861167002012076</v>
      </c>
      <c r="N36" s="65">
        <f t="shared" si="41"/>
        <v>8.098591549295775E-2</v>
      </c>
      <c r="O36" s="65">
        <f t="shared" si="41"/>
        <v>9.3561368209255535E-2</v>
      </c>
      <c r="P36" s="65">
        <f t="shared" si="41"/>
        <v>0.26609657947686116</v>
      </c>
      <c r="Q36" s="65">
        <f t="shared" si="41"/>
        <v>4.0744466800804832E-2</v>
      </c>
    </row>
    <row r="37" spans="1:17" x14ac:dyDescent="0.25">
      <c r="A37" s="1" t="s">
        <v>2</v>
      </c>
      <c r="B37" s="1" t="s">
        <v>226</v>
      </c>
      <c r="C37" s="65">
        <f t="shared" ref="C37:G37" si="42">C16/SUM($C16:$G16)</f>
        <v>0.80645161290322576</v>
      </c>
      <c r="D37" s="65">
        <f t="shared" si="42"/>
        <v>0.11244239631336406</v>
      </c>
      <c r="E37" s="65">
        <f t="shared" si="42"/>
        <v>8.1105990783410145E-2</v>
      </c>
      <c r="F37" s="65">
        <f t="shared" si="42"/>
        <v>0</v>
      </c>
      <c r="G37" s="65">
        <f t="shared" si="42"/>
        <v>0</v>
      </c>
      <c r="H37" s="65">
        <f t="shared" ref="H37:L37" si="43">H16/SUM($H16:$L16)</f>
        <v>0.68791208791208791</v>
      </c>
      <c r="I37" s="65">
        <f t="shared" si="43"/>
        <v>0.20549450549450549</v>
      </c>
      <c r="J37" s="65">
        <f t="shared" si="43"/>
        <v>0.10659340659340659</v>
      </c>
      <c r="K37" s="65">
        <f t="shared" si="43"/>
        <v>0</v>
      </c>
      <c r="L37" s="65">
        <f t="shared" si="43"/>
        <v>0</v>
      </c>
      <c r="M37" s="65">
        <f t="shared" ref="M37:Q37" si="44">M16/SUM($M16:$Q16)</f>
        <v>0.810126582278481</v>
      </c>
      <c r="N37" s="65">
        <f t="shared" si="44"/>
        <v>8.9581304771178191E-2</v>
      </c>
      <c r="O37" s="65">
        <f t="shared" si="44"/>
        <v>0.10029211295034079</v>
      </c>
      <c r="P37" s="65">
        <f t="shared" si="44"/>
        <v>0</v>
      </c>
      <c r="Q37" s="65">
        <f t="shared" si="44"/>
        <v>0</v>
      </c>
    </row>
    <row r="38" spans="1:17" x14ac:dyDescent="0.25">
      <c r="A38" s="1" t="s">
        <v>2</v>
      </c>
      <c r="B38" s="1" t="s">
        <v>227</v>
      </c>
      <c r="C38" s="65">
        <f t="shared" ref="C38:G38" si="45">C17/SUM($C17:$G17)</f>
        <v>0.68994234465086479</v>
      </c>
      <c r="D38" s="65">
        <f t="shared" si="45"/>
        <v>9.5451633568225502E-2</v>
      </c>
      <c r="E38" s="65">
        <f t="shared" si="45"/>
        <v>7.3670723894939144E-2</v>
      </c>
      <c r="F38" s="65">
        <f t="shared" si="45"/>
        <v>0.14093529788597053</v>
      </c>
      <c r="G38" s="65">
        <f t="shared" si="45"/>
        <v>0</v>
      </c>
      <c r="H38" s="65">
        <f t="shared" ref="H38:L38" si="46">H17/SUM($H17:$L17)</f>
        <v>0.51029055690072644</v>
      </c>
      <c r="I38" s="65">
        <f t="shared" si="46"/>
        <v>0.2221549636803874</v>
      </c>
      <c r="J38" s="65">
        <f t="shared" si="46"/>
        <v>0.17796610169491525</v>
      </c>
      <c r="K38" s="65">
        <f t="shared" si="46"/>
        <v>8.9588377723970949E-2</v>
      </c>
      <c r="L38" s="65">
        <f t="shared" si="46"/>
        <v>0</v>
      </c>
      <c r="M38" s="65">
        <f t="shared" ref="M38:Q38" si="47">M17/SUM($M17:$Q17)</f>
        <v>0.46806610093791873</v>
      </c>
      <c r="N38" s="65">
        <f t="shared" si="47"/>
        <v>0.15453327378293882</v>
      </c>
      <c r="O38" s="65">
        <f t="shared" si="47"/>
        <v>0.13934792317999106</v>
      </c>
      <c r="P38" s="65">
        <f t="shared" si="47"/>
        <v>0.18267083519428315</v>
      </c>
      <c r="Q38" s="65">
        <f t="shared" si="47"/>
        <v>5.5381866904868245E-2</v>
      </c>
    </row>
    <row r="39" spans="1:17" x14ac:dyDescent="0.25">
      <c r="A39" s="1" t="s">
        <v>77</v>
      </c>
      <c r="B39" s="1" t="s">
        <v>252</v>
      </c>
      <c r="C39" s="65">
        <f t="shared" ref="C39:G39" si="48">C18/SUM($C18:$G18)</f>
        <v>0.92245557350565432</v>
      </c>
      <c r="D39" s="65">
        <f t="shared" si="48"/>
        <v>1.1308562197092083E-2</v>
      </c>
      <c r="E39" s="65">
        <f t="shared" si="48"/>
        <v>6.623586429725363E-2</v>
      </c>
      <c r="F39" s="65">
        <f t="shared" si="48"/>
        <v>0</v>
      </c>
      <c r="G39" s="65">
        <f t="shared" si="48"/>
        <v>0</v>
      </c>
      <c r="H39" s="65">
        <f t="shared" ref="H39:L39" si="49">H18/SUM($H18:$L18)</f>
        <v>0.98021978021978018</v>
      </c>
      <c r="I39" s="65">
        <f t="shared" si="49"/>
        <v>6.5934065934065934E-3</v>
      </c>
      <c r="J39" s="65">
        <f t="shared" si="49"/>
        <v>1.3186813186813187E-2</v>
      </c>
      <c r="K39" s="65">
        <f t="shared" si="49"/>
        <v>0</v>
      </c>
      <c r="L39" s="65">
        <f t="shared" si="49"/>
        <v>0</v>
      </c>
      <c r="M39" s="65">
        <f t="shared" ref="M39:Q39" si="50">M18/SUM($M18:$Q18)</f>
        <v>0.9700176366843033</v>
      </c>
      <c r="N39" s="65">
        <f t="shared" si="50"/>
        <v>0</v>
      </c>
      <c r="O39" s="65">
        <f t="shared" si="50"/>
        <v>2.9982363315696647E-2</v>
      </c>
      <c r="P39" s="65">
        <f t="shared" si="50"/>
        <v>0</v>
      </c>
      <c r="Q39" s="65">
        <f t="shared" si="50"/>
        <v>0</v>
      </c>
    </row>
    <row r="40" spans="1:17" x14ac:dyDescent="0.25">
      <c r="A40" s="1" t="s">
        <v>77</v>
      </c>
      <c r="B40" s="1" t="s">
        <v>4</v>
      </c>
      <c r="C40" s="65">
        <f t="shared" ref="C40:G40" si="51">C19/SUM($C19:$G19)</f>
        <v>0.91202346041055715</v>
      </c>
      <c r="D40" s="65">
        <f t="shared" si="51"/>
        <v>2.4926686217008796E-2</v>
      </c>
      <c r="E40" s="65">
        <f t="shared" si="51"/>
        <v>6.3049853372434017E-2</v>
      </c>
      <c r="F40" s="65">
        <f t="shared" si="51"/>
        <v>0</v>
      </c>
      <c r="G40" s="65">
        <f t="shared" si="51"/>
        <v>0</v>
      </c>
      <c r="H40" s="65">
        <f t="shared" ref="H40:L40" si="52">H19/SUM($H19:$L19)</f>
        <v>0.98059964726631388</v>
      </c>
      <c r="I40" s="65">
        <f t="shared" si="52"/>
        <v>3.5273368606701938E-3</v>
      </c>
      <c r="J40" s="65">
        <f t="shared" si="52"/>
        <v>1.5873015873015872E-2</v>
      </c>
      <c r="K40" s="65">
        <f t="shared" si="52"/>
        <v>0</v>
      </c>
      <c r="L40" s="65">
        <f t="shared" si="52"/>
        <v>0</v>
      </c>
      <c r="M40" s="65">
        <f t="shared" ref="M40:Q40" si="53">M19/SUM($M19:$Q19)</f>
        <v>0.95387149917627678</v>
      </c>
      <c r="N40" s="65">
        <f t="shared" si="53"/>
        <v>0</v>
      </c>
      <c r="O40" s="65">
        <f t="shared" si="53"/>
        <v>4.6128500823723231E-2</v>
      </c>
      <c r="P40" s="65">
        <f t="shared" si="53"/>
        <v>0</v>
      </c>
      <c r="Q40" s="65">
        <f t="shared" si="53"/>
        <v>0</v>
      </c>
    </row>
    <row r="41" spans="1:17" x14ac:dyDescent="0.25">
      <c r="A41" s="1" t="s">
        <v>77</v>
      </c>
      <c r="B41" s="1" t="s">
        <v>5</v>
      </c>
      <c r="C41" s="65">
        <f t="shared" ref="C41:G41" si="54">C20/SUM($C20:$G20)</f>
        <v>0.87662337662337664</v>
      </c>
      <c r="D41" s="65">
        <f t="shared" si="54"/>
        <v>2.3809523809523808E-2</v>
      </c>
      <c r="E41" s="65">
        <f t="shared" si="54"/>
        <v>9.9567099567099568E-2</v>
      </c>
      <c r="F41" s="65">
        <f t="shared" si="54"/>
        <v>0</v>
      </c>
      <c r="G41" s="65">
        <f t="shared" si="54"/>
        <v>0</v>
      </c>
      <c r="H41" s="65">
        <f t="shared" ref="H41:L41" si="55">H20/SUM($H20:$L20)</f>
        <v>0.97752808988764039</v>
      </c>
      <c r="I41" s="65">
        <f t="shared" si="55"/>
        <v>0</v>
      </c>
      <c r="J41" s="65">
        <f t="shared" si="55"/>
        <v>2.247191011235955E-2</v>
      </c>
      <c r="K41" s="65">
        <f t="shared" si="55"/>
        <v>0</v>
      </c>
      <c r="L41" s="65">
        <f t="shared" si="55"/>
        <v>0</v>
      </c>
      <c r="M41" s="65">
        <f t="shared" ref="M41:Q41" si="56">M20/SUM($M20:$Q20)</f>
        <v>0.95652173913043481</v>
      </c>
      <c r="N41" s="65">
        <f t="shared" si="56"/>
        <v>0</v>
      </c>
      <c r="O41" s="65">
        <f t="shared" si="56"/>
        <v>4.3478260869565216E-2</v>
      </c>
      <c r="P41" s="65">
        <f t="shared" si="56"/>
        <v>0</v>
      </c>
      <c r="Q41" s="65">
        <f t="shared" si="56"/>
        <v>0</v>
      </c>
    </row>
    <row r="42" spans="1:17" x14ac:dyDescent="0.25">
      <c r="A42" s="1" t="s">
        <v>77</v>
      </c>
      <c r="B42" s="69" t="s">
        <v>250</v>
      </c>
      <c r="C42" s="65">
        <f t="shared" ref="C42:G42" si="57">C21/SUM($C21:$G21)</f>
        <v>0.94186046511627908</v>
      </c>
      <c r="D42" s="65">
        <f t="shared" si="57"/>
        <v>8.7209302325581394E-3</v>
      </c>
      <c r="E42" s="65">
        <f t="shared" si="57"/>
        <v>4.9418604651162788E-2</v>
      </c>
      <c r="F42" s="65">
        <f t="shared" si="57"/>
        <v>0</v>
      </c>
      <c r="G42" s="65">
        <f t="shared" si="57"/>
        <v>0</v>
      </c>
      <c r="H42" s="65">
        <f t="shared" ref="H42:L42" si="58">H21/SUM($H21:$L21)</f>
        <v>0.96376811594202894</v>
      </c>
      <c r="I42" s="65">
        <f t="shared" si="58"/>
        <v>1.0869565217391304E-2</v>
      </c>
      <c r="J42" s="65">
        <f t="shared" si="58"/>
        <v>2.5362318840579712E-2</v>
      </c>
      <c r="K42" s="65">
        <f t="shared" si="58"/>
        <v>0</v>
      </c>
      <c r="L42" s="65">
        <f t="shared" si="58"/>
        <v>0</v>
      </c>
      <c r="M42" s="65">
        <f t="shared" ref="M42:Q42" si="59">M21/SUM($M21:$Q21)</f>
        <v>0.97419354838709682</v>
      </c>
      <c r="N42" s="65">
        <f t="shared" si="59"/>
        <v>0</v>
      </c>
      <c r="O42" s="65">
        <f t="shared" si="59"/>
        <v>2.5806451612903226E-2</v>
      </c>
      <c r="P42" s="65">
        <f t="shared" si="59"/>
        <v>0</v>
      </c>
      <c r="Q42" s="65">
        <f t="shared" si="59"/>
        <v>0</v>
      </c>
    </row>
    <row r="43" spans="1:17" x14ac:dyDescent="0.25">
      <c r="A43" s="129" t="s">
        <v>6</v>
      </c>
      <c r="B43" s="130"/>
      <c r="C43" s="65">
        <f t="shared" ref="C43:G43" si="60">C22/SUM($C22:$G22)</f>
        <v>0.63415112855740918</v>
      </c>
      <c r="D43" s="65">
        <f t="shared" si="60"/>
        <v>0.10686947988223748</v>
      </c>
      <c r="E43" s="65">
        <f t="shared" si="60"/>
        <v>0.12374877330716388</v>
      </c>
      <c r="F43" s="65">
        <f t="shared" si="60"/>
        <v>0.13523061825318941</v>
      </c>
      <c r="G43" s="65">
        <f t="shared" si="60"/>
        <v>0</v>
      </c>
      <c r="H43" s="65">
        <f t="shared" ref="H43:L43" si="61">H22/SUM($H22:$L22)</f>
        <v>0.57759735222630193</v>
      </c>
      <c r="I43" s="65">
        <f t="shared" si="61"/>
        <v>0.18265501370429746</v>
      </c>
      <c r="J43" s="65">
        <f t="shared" si="61"/>
        <v>0.13114754098360656</v>
      </c>
      <c r="K43" s="65">
        <f t="shared" si="61"/>
        <v>0.10860009308579407</v>
      </c>
      <c r="L43" s="65">
        <f t="shared" si="61"/>
        <v>0</v>
      </c>
      <c r="M43" s="65">
        <f t="shared" ref="M43:Q43" si="62">M22/SUM($M22:$Q22)</f>
        <v>0.52918628390483735</v>
      </c>
      <c r="N43" s="65">
        <f t="shared" si="62"/>
        <v>0.14086913045289778</v>
      </c>
      <c r="O43" s="65">
        <f t="shared" si="62"/>
        <v>0.14328569642931543</v>
      </c>
      <c r="P43" s="65">
        <f t="shared" si="62"/>
        <v>0.15116036831798674</v>
      </c>
      <c r="Q43" s="65">
        <f t="shared" si="62"/>
        <v>3.5498520894962707E-2</v>
      </c>
    </row>
  </sheetData>
  <mergeCells count="19">
    <mergeCell ref="A1:G1"/>
    <mergeCell ref="A4:A5"/>
    <mergeCell ref="B4:B5"/>
    <mergeCell ref="C4:G4"/>
    <mergeCell ref="H4:L4"/>
    <mergeCell ref="A43:B43"/>
    <mergeCell ref="AR4:AR5"/>
    <mergeCell ref="AS4:AW4"/>
    <mergeCell ref="AX4:BB4"/>
    <mergeCell ref="A22:B22"/>
    <mergeCell ref="A25:A26"/>
    <mergeCell ref="B25:B26"/>
    <mergeCell ref="C25:G25"/>
    <mergeCell ref="H25:L25"/>
    <mergeCell ref="M25:Q25"/>
    <mergeCell ref="R4:V4"/>
    <mergeCell ref="W4:AA4"/>
    <mergeCell ref="AB4:AF4"/>
    <mergeCell ref="M4:Q4"/>
  </mergeCells>
  <conditionalFormatting sqref="W6:AA2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7:G42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7:L42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7:Q42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22:AA2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3:G4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43:L43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3:Q4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F2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22:AF22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6:BB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8:BB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7:BB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X9:BB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6:AW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8:AW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7:AW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9:AW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AH97"/>
  <sheetViews>
    <sheetView zoomScale="55" zoomScaleNormal="5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K34" sqref="K34"/>
    </sheetView>
  </sheetViews>
  <sheetFormatPr defaultRowHeight="15" x14ac:dyDescent="0.25"/>
  <cols>
    <col min="1" max="1" width="22.5703125" customWidth="1"/>
    <col min="2" max="2" width="17.5703125" bestFit="1" customWidth="1"/>
    <col min="3" max="3" width="28" bestFit="1" customWidth="1"/>
    <col min="4" max="5" width="7.140625" bestFit="1" customWidth="1"/>
    <col min="6" max="6" width="11.5703125" bestFit="1" customWidth="1"/>
    <col min="7" max="7" width="9.140625" bestFit="1" customWidth="1"/>
    <col min="8" max="8" width="15.85546875" bestFit="1" customWidth="1"/>
    <col min="9" max="9" width="7.85546875" bestFit="1" customWidth="1"/>
    <col min="10" max="10" width="7.140625" bestFit="1" customWidth="1"/>
    <col min="11" max="11" width="11.5703125" bestFit="1" customWidth="1"/>
    <col min="12" max="12" width="9.140625" bestFit="1" customWidth="1"/>
    <col min="13" max="13" width="15.85546875" customWidth="1"/>
    <col min="14" max="14" width="7.85546875" bestFit="1" customWidth="1"/>
    <col min="15" max="15" width="7.140625" bestFit="1" customWidth="1"/>
    <col min="16" max="16" width="11.5703125" bestFit="1" customWidth="1"/>
    <col min="17" max="17" width="9.140625" bestFit="1" customWidth="1"/>
    <col min="18" max="18" width="15.85546875" bestFit="1" customWidth="1"/>
    <col min="19" max="19" width="7.140625" bestFit="1" customWidth="1"/>
    <col min="20" max="20" width="5.85546875" bestFit="1" customWidth="1"/>
    <col min="21" max="21" width="11.5703125" bestFit="1" customWidth="1"/>
    <col min="22" max="22" width="9.140625" bestFit="1" customWidth="1"/>
    <col min="23" max="23" width="15.85546875" bestFit="1" customWidth="1"/>
    <col min="24" max="25" width="7.140625" bestFit="1" customWidth="1"/>
    <col min="26" max="26" width="11.5703125" bestFit="1" customWidth="1"/>
    <col min="27" max="27" width="9.140625" bestFit="1" customWidth="1"/>
    <col min="28" max="28" width="15.85546875" bestFit="1" customWidth="1"/>
    <col min="29" max="29" width="7.85546875" bestFit="1" customWidth="1"/>
    <col min="30" max="30" width="7.140625" bestFit="1" customWidth="1"/>
    <col min="31" max="31" width="11.5703125" bestFit="1" customWidth="1"/>
    <col min="32" max="32" width="9.140625" bestFit="1" customWidth="1"/>
    <col min="33" max="33" width="15.85546875" customWidth="1"/>
  </cols>
  <sheetData>
    <row r="1" spans="1:34" ht="26.25" x14ac:dyDescent="0.4">
      <c r="A1" s="137" t="s">
        <v>279</v>
      </c>
      <c r="B1" s="137"/>
      <c r="C1" s="137"/>
      <c r="D1" s="137"/>
      <c r="E1" s="137"/>
      <c r="F1" s="137"/>
      <c r="G1" s="137"/>
      <c r="H1" s="137"/>
    </row>
    <row r="2" spans="1:34" ht="21" x14ac:dyDescent="0.35">
      <c r="A2" s="72" t="str">
        <f>'Summary BTS per City'!A2</f>
        <v>Update: End of September 2019</v>
      </c>
      <c r="B2" s="74"/>
      <c r="C2" s="74"/>
      <c r="D2" s="74"/>
      <c r="E2" s="74"/>
      <c r="F2" s="74"/>
      <c r="G2" s="74"/>
      <c r="H2" s="74"/>
    </row>
    <row r="4" spans="1:34" s="58" customFormat="1" ht="18.75" x14ac:dyDescent="0.3">
      <c r="A4" s="134" t="s">
        <v>0</v>
      </c>
      <c r="B4" s="127" t="s">
        <v>233</v>
      </c>
      <c r="C4" s="127" t="s">
        <v>234</v>
      </c>
      <c r="D4" s="136" t="s">
        <v>13</v>
      </c>
      <c r="E4" s="136"/>
      <c r="F4" s="136"/>
      <c r="G4" s="136"/>
      <c r="H4" s="136"/>
      <c r="I4" s="136" t="s">
        <v>14</v>
      </c>
      <c r="J4" s="136"/>
      <c r="K4" s="136"/>
      <c r="L4" s="136"/>
      <c r="M4" s="136"/>
      <c r="N4" s="136" t="s">
        <v>15</v>
      </c>
      <c r="O4" s="136"/>
      <c r="P4" s="136"/>
      <c r="Q4" s="136"/>
      <c r="R4" s="136"/>
      <c r="S4" s="136" t="s">
        <v>16</v>
      </c>
      <c r="T4" s="136"/>
      <c r="U4" s="136"/>
      <c r="V4" s="136"/>
      <c r="W4" s="136"/>
      <c r="X4" s="136" t="s">
        <v>268</v>
      </c>
      <c r="Y4" s="136"/>
      <c r="Z4" s="136"/>
      <c r="AA4" s="136"/>
      <c r="AB4" s="136"/>
      <c r="AC4" s="136" t="s">
        <v>269</v>
      </c>
      <c r="AD4" s="136"/>
      <c r="AE4" s="136"/>
      <c r="AF4" s="136"/>
      <c r="AG4" s="136"/>
    </row>
    <row r="5" spans="1:34" ht="15.6" customHeight="1" x14ac:dyDescent="0.25">
      <c r="A5" s="135"/>
      <c r="B5" s="128"/>
      <c r="C5" s="128"/>
      <c r="D5" s="7" t="s">
        <v>12</v>
      </c>
      <c r="E5" s="8" t="s">
        <v>10</v>
      </c>
      <c r="F5" s="9" t="s">
        <v>7</v>
      </c>
      <c r="G5" s="10" t="s">
        <v>9</v>
      </c>
      <c r="H5" s="59" t="s">
        <v>8</v>
      </c>
      <c r="I5" s="7" t="s">
        <v>12</v>
      </c>
      <c r="J5" s="8" t="s">
        <v>10</v>
      </c>
      <c r="K5" s="9" t="s">
        <v>7</v>
      </c>
      <c r="L5" s="10" t="s">
        <v>9</v>
      </c>
      <c r="M5" s="59" t="s">
        <v>8</v>
      </c>
      <c r="N5" s="7" t="s">
        <v>12</v>
      </c>
      <c r="O5" s="8" t="s">
        <v>10</v>
      </c>
      <c r="P5" s="9" t="s">
        <v>7</v>
      </c>
      <c r="Q5" s="10" t="s">
        <v>9</v>
      </c>
      <c r="R5" s="59" t="s">
        <v>8</v>
      </c>
      <c r="S5" s="7" t="s">
        <v>12</v>
      </c>
      <c r="T5" s="8" t="s">
        <v>10</v>
      </c>
      <c r="U5" s="9" t="s">
        <v>7</v>
      </c>
      <c r="V5" s="10" t="s">
        <v>9</v>
      </c>
      <c r="W5" s="59" t="s">
        <v>8</v>
      </c>
      <c r="X5" s="7" t="s">
        <v>12</v>
      </c>
      <c r="Y5" s="8" t="s">
        <v>10</v>
      </c>
      <c r="Z5" s="9" t="s">
        <v>7</v>
      </c>
      <c r="AA5" s="10" t="s">
        <v>9</v>
      </c>
      <c r="AB5" s="59" t="s">
        <v>8</v>
      </c>
      <c r="AC5" s="7" t="s">
        <v>12</v>
      </c>
      <c r="AD5" s="8" t="s">
        <v>10</v>
      </c>
      <c r="AE5" s="9" t="s">
        <v>7</v>
      </c>
      <c r="AF5" s="10" t="s">
        <v>9</v>
      </c>
      <c r="AG5" s="59" t="s">
        <v>8</v>
      </c>
    </row>
    <row r="6" spans="1:34" x14ac:dyDescent="0.25">
      <c r="A6" s="28" t="s">
        <v>1</v>
      </c>
      <c r="B6" s="28" t="s">
        <v>245</v>
      </c>
      <c r="C6" s="28" t="s">
        <v>245</v>
      </c>
      <c r="D6" s="4">
        <f>SUMIF(TSEL!$M$27:$M$70,$C6,TSEL!$O$27:$O$70)</f>
        <v>492</v>
      </c>
      <c r="E6" s="4">
        <f>SUMIF(XL!$M$27:$M$70,$C6,XL!$O$27:$O$70)</f>
        <v>111</v>
      </c>
      <c r="F6" s="4">
        <f>SUMIF(INDOSAT!$M$27:$M$70,$C6,INDOSAT!$O$27:$O$70)</f>
        <v>236</v>
      </c>
      <c r="G6" s="4">
        <f>SUMIF(THREE!$M$27:$M$70,$C6,THREE!$O$27:$O$70)</f>
        <v>171</v>
      </c>
      <c r="H6" s="4">
        <f>SUMIF(SMARTFREN!$M$27:$M$70,$C6,SMARTFREN!$O$27:$O$70)</f>
        <v>0</v>
      </c>
      <c r="I6" s="4">
        <f>SUMIF(TSEL!$M$27:$M$70,$C6,TSEL!$P$27:$P$70)</f>
        <v>515</v>
      </c>
      <c r="J6" s="4">
        <f>SUMIF(XL!$M$27:$M$70,$C6,XL!$P$27:$P$70)</f>
        <v>194</v>
      </c>
      <c r="K6" s="4">
        <f>SUMIF(INDOSAT!$M$27:$M$70,$C6,INDOSAT!$P$27:$P$70)</f>
        <v>210</v>
      </c>
      <c r="L6" s="4">
        <f>SUMIF(THREE!$M$27:$M$70,$C6,THREE!$P$27:$P$70)</f>
        <v>151</v>
      </c>
      <c r="M6" s="4">
        <f>SUMIF(SMARTFREN!$M$27:$M$70,$C6,SMARTFREN!$P$27:$P$70)</f>
        <v>0</v>
      </c>
      <c r="N6" s="4">
        <f>SUMIF(TSEL!$M$27:$M$70,$C6,TSEL!$Q$27:$Q$70)</f>
        <v>516</v>
      </c>
      <c r="O6" s="4">
        <f>SUMIF(XL!$M$27:$M$70,$C6,XL!$Q$27:$Q$70)</f>
        <v>246</v>
      </c>
      <c r="P6" s="4">
        <f>SUMIF(INDOSAT!$M$27:$M$70,$C6,INDOSAT!$Q$27:$Q$70)</f>
        <v>116</v>
      </c>
      <c r="Q6" s="4">
        <f>SUMIF(THREE!$M$27:$M$70,$C6,THREE!$Q$27:$Q$70)</f>
        <v>134</v>
      </c>
      <c r="R6" s="4">
        <f>SUMIF(SMARTFREN!$M$27:$M$70,$C6,SMARTFREN!$Q$27:$Q$70)</f>
        <v>5</v>
      </c>
      <c r="S6" s="4">
        <f>D6+I6+N6</f>
        <v>1523</v>
      </c>
      <c r="T6" s="4">
        <f>E6+J6+O6</f>
        <v>551</v>
      </c>
      <c r="U6" s="4">
        <f>F6+K6+P6</f>
        <v>562</v>
      </c>
      <c r="V6" s="4">
        <f>G6+L6+Q6</f>
        <v>456</v>
      </c>
      <c r="W6" s="4">
        <f>H6+M6+R6</f>
        <v>5</v>
      </c>
      <c r="X6" s="65">
        <f>S6/SUM($S6:$W6)</f>
        <v>0.4917662253793994</v>
      </c>
      <c r="Y6" s="65">
        <f t="shared" ref="Y6:AB6" si="0">T6/SUM($S6:$W6)</f>
        <v>0.17791411042944785</v>
      </c>
      <c r="Z6" s="65">
        <f t="shared" si="0"/>
        <v>0.18146593477558928</v>
      </c>
      <c r="AA6" s="65">
        <f t="shared" si="0"/>
        <v>0.14723926380368099</v>
      </c>
      <c r="AB6" s="65">
        <f t="shared" si="0"/>
        <v>1.6144656118824668E-3</v>
      </c>
      <c r="AC6" s="65">
        <f>N6/SUM($N6:$R6)</f>
        <v>0.50737463126843663</v>
      </c>
      <c r="AD6" s="65">
        <f t="shared" ref="AD6:AG6" si="1">O6/SUM($N6:$R6)</f>
        <v>0.24188790560471976</v>
      </c>
      <c r="AE6" s="65">
        <f t="shared" si="1"/>
        <v>0.11406096361848574</v>
      </c>
      <c r="AF6" s="65">
        <f t="shared" si="1"/>
        <v>0.13176007866273354</v>
      </c>
      <c r="AG6" s="65">
        <f t="shared" si="1"/>
        <v>4.9164208456243851E-3</v>
      </c>
      <c r="AH6" s="26"/>
    </row>
    <row r="7" spans="1:34" x14ac:dyDescent="0.25">
      <c r="A7" s="1" t="s">
        <v>1</v>
      </c>
      <c r="B7" s="1" t="s">
        <v>235</v>
      </c>
      <c r="C7" s="1" t="s">
        <v>235</v>
      </c>
      <c r="D7" s="4">
        <f>SUMIF(TSEL!$M$27:$M$70,$C7,TSEL!$O$27:$O$70)</f>
        <v>241</v>
      </c>
      <c r="E7" s="4">
        <f>SUMIF(XL!$M$27:$M$70,$C7,XL!$O$27:$O$70)</f>
        <v>118</v>
      </c>
      <c r="F7" s="4">
        <f>SUMIF(INDOSAT!$M$27:$M$70,$C7,INDOSAT!$O$27:$O$70)</f>
        <v>105</v>
      </c>
      <c r="G7" s="4">
        <f>SUMIF(THREE!$M$27:$M$70,$C7,THREE!$O$27:$O$70)</f>
        <v>124</v>
      </c>
      <c r="H7" s="4">
        <f>SUMIF(SMARTFREN!$M$27:$M$70,$C7,SMARTFREN!$O$27:$O$70)</f>
        <v>0</v>
      </c>
      <c r="I7" s="4">
        <f>SUMIF(TSEL!$M$27:$M$70,$C7,TSEL!$P$27:$P$70)</f>
        <v>276</v>
      </c>
      <c r="J7" s="4">
        <f>SUMIF(XL!$M$27:$M$70,$C7,XL!$P$27:$P$70)</f>
        <v>145</v>
      </c>
      <c r="K7" s="4">
        <f>SUMIF(INDOSAT!$M$27:$M$70,$C7,INDOSAT!$P$27:$P$70)</f>
        <v>97</v>
      </c>
      <c r="L7" s="4">
        <f>SUMIF(THREE!$M$27:$M$70,$C7,THREE!$P$27:$P$70)</f>
        <v>115</v>
      </c>
      <c r="M7" s="4">
        <f>SUMIF(SMARTFREN!$M$27:$M$70,$C7,SMARTFREN!$P$27:$P$70)</f>
        <v>0</v>
      </c>
      <c r="N7" s="4">
        <f>SUMIF(TSEL!$M$27:$M$70,$C7,TSEL!$Q$27:$Q$70)</f>
        <v>262</v>
      </c>
      <c r="O7" s="4">
        <f>SUMIF(XL!$M$27:$M$70,$C7,XL!$Q$27:$Q$70)</f>
        <v>184</v>
      </c>
      <c r="P7" s="4">
        <f>SUMIF(INDOSAT!$M$27:$M$70,$C7,INDOSAT!$Q$27:$Q$70)</f>
        <v>98</v>
      </c>
      <c r="Q7" s="4">
        <f>SUMIF(THREE!$M$27:$M$70,$C7,THREE!$Q$27:$Q$70)</f>
        <v>113</v>
      </c>
      <c r="R7" s="4">
        <f>SUMIF(SMARTFREN!$M$27:$M$70,$C7,SMARTFREN!$Q$27:$Q$70)</f>
        <v>56</v>
      </c>
      <c r="S7" s="4">
        <f t="shared" ref="S7:S48" si="2">D7+I7+N7</f>
        <v>779</v>
      </c>
      <c r="T7" s="4">
        <f t="shared" ref="T7:T48" si="3">E7+J7+O7</f>
        <v>447</v>
      </c>
      <c r="U7" s="4">
        <f t="shared" ref="U7:U48" si="4">F7+K7+P7</f>
        <v>300</v>
      </c>
      <c r="V7" s="4">
        <f t="shared" ref="V7:V48" si="5">G7+L7+Q7</f>
        <v>352</v>
      </c>
      <c r="W7" s="4">
        <f t="shared" ref="W7:W48" si="6">H7+M7+R7</f>
        <v>56</v>
      </c>
      <c r="X7" s="65">
        <f t="shared" ref="X7:X48" si="7">S7/SUM($S7:$W7)</f>
        <v>0.4027921406411582</v>
      </c>
      <c r="Y7" s="65">
        <f t="shared" ref="Y7:Y48" si="8">T7/SUM($S7:$W7)</f>
        <v>0.23112719751809721</v>
      </c>
      <c r="Z7" s="65">
        <f t="shared" ref="Z7:Z48" si="9">U7/SUM($S7:$W7)</f>
        <v>0.15511892450879008</v>
      </c>
      <c r="AA7" s="65">
        <f t="shared" ref="AA7:AA48" si="10">V7/SUM($S7:$W7)</f>
        <v>0.18200620475698034</v>
      </c>
      <c r="AB7" s="65">
        <f t="shared" ref="AB7:AB48" si="11">W7/SUM($S7:$W7)</f>
        <v>2.8955532574974147E-2</v>
      </c>
      <c r="AC7" s="65">
        <f t="shared" ref="AC7:AC48" si="12">N7/SUM($N7:$R7)</f>
        <v>0.36746143057503505</v>
      </c>
      <c r="AD7" s="65">
        <f t="shared" ref="AD7:AD48" si="13">O7/SUM($N7:$R7)</f>
        <v>0.25806451612903225</v>
      </c>
      <c r="AE7" s="65">
        <f t="shared" ref="AE7:AE48" si="14">P7/SUM($N7:$R7)</f>
        <v>0.13744740532959326</v>
      </c>
      <c r="AF7" s="65">
        <f t="shared" ref="AF7:AF48" si="15">Q7/SUM($N7:$R7)</f>
        <v>0.15848527349228611</v>
      </c>
      <c r="AG7" s="65">
        <f t="shared" ref="AG7:AG48" si="16">R7/SUM($N7:$R7)</f>
        <v>7.8541374474053294E-2</v>
      </c>
    </row>
    <row r="8" spans="1:34" x14ac:dyDescent="0.25">
      <c r="A8" s="1" t="s">
        <v>1</v>
      </c>
      <c r="B8" s="1" t="s">
        <v>235</v>
      </c>
      <c r="C8" s="1" t="s">
        <v>236</v>
      </c>
      <c r="D8" s="4">
        <f>SUMIF(TSEL!$M$27:$M$70,$C8,TSEL!$O$27:$O$70)</f>
        <v>282</v>
      </c>
      <c r="E8" s="4">
        <f>SUMIF(XL!$M$27:$M$70,$C8,XL!$O$27:$O$70)</f>
        <v>113</v>
      </c>
      <c r="F8" s="4">
        <f>SUMIF(INDOSAT!$M$27:$M$70,$C8,INDOSAT!$O$27:$O$70)</f>
        <v>86</v>
      </c>
      <c r="G8" s="4">
        <f>SUMIF(THREE!$M$27:$M$70,$C8,THREE!$O$27:$O$70)</f>
        <v>75</v>
      </c>
      <c r="H8" s="4">
        <f>SUMIF(SMARTFREN!$M$27:$M$70,$C8,SMARTFREN!$O$27:$O$70)</f>
        <v>0</v>
      </c>
      <c r="I8" s="4">
        <f>SUMIF(TSEL!$M$27:$M$70,$C8,TSEL!$P$27:$P$70)</f>
        <v>276</v>
      </c>
      <c r="J8" s="4">
        <f>SUMIF(XL!$M$27:$M$70,$C8,XL!$P$27:$P$70)</f>
        <v>161</v>
      </c>
      <c r="K8" s="4">
        <f>SUMIF(INDOSAT!$M$27:$M$70,$C8,INDOSAT!$P$27:$P$70)</f>
        <v>44</v>
      </c>
      <c r="L8" s="4">
        <f>SUMIF(THREE!$M$27:$M$70,$C8,THREE!$P$27:$P$70)</f>
        <v>50</v>
      </c>
      <c r="M8" s="4">
        <f>SUMIF(SMARTFREN!$M$27:$M$70,$C8,SMARTFREN!$P$27:$P$70)</f>
        <v>0</v>
      </c>
      <c r="N8" s="4">
        <f>SUMIF(TSEL!$M$27:$M$70,$C8,TSEL!$Q$27:$Q$70)</f>
        <v>308</v>
      </c>
      <c r="O8" s="4">
        <f>SUMIF(XL!$M$27:$M$70,$C8,XL!$Q$27:$Q$70)</f>
        <v>172</v>
      </c>
      <c r="P8" s="4">
        <f>SUMIF(INDOSAT!$M$27:$M$70,$C8,INDOSAT!$Q$27:$Q$70)</f>
        <v>42</v>
      </c>
      <c r="Q8" s="4">
        <f>SUMIF(THREE!$M$27:$M$70,$C8,THREE!$Q$27:$Q$70)</f>
        <v>43</v>
      </c>
      <c r="R8" s="4">
        <f>SUMIF(SMARTFREN!$M$27:$M$70,$C8,SMARTFREN!$Q$27:$Q$70)</f>
        <v>18</v>
      </c>
      <c r="S8" s="4">
        <f t="shared" si="2"/>
        <v>866</v>
      </c>
      <c r="T8" s="4">
        <f t="shared" si="3"/>
        <v>446</v>
      </c>
      <c r="U8" s="4">
        <f t="shared" si="4"/>
        <v>172</v>
      </c>
      <c r="V8" s="4">
        <f t="shared" si="5"/>
        <v>168</v>
      </c>
      <c r="W8" s="4">
        <f t="shared" si="6"/>
        <v>18</v>
      </c>
      <c r="X8" s="65">
        <f t="shared" si="7"/>
        <v>0.51856287425149705</v>
      </c>
      <c r="Y8" s="65">
        <f t="shared" si="8"/>
        <v>0.26706586826347306</v>
      </c>
      <c r="Z8" s="65">
        <f t="shared" si="9"/>
        <v>0.10299401197604791</v>
      </c>
      <c r="AA8" s="65">
        <f t="shared" si="10"/>
        <v>0.10059880239520957</v>
      </c>
      <c r="AB8" s="65">
        <f t="shared" si="11"/>
        <v>1.0778443113772455E-2</v>
      </c>
      <c r="AC8" s="65">
        <f t="shared" si="12"/>
        <v>0.52830188679245282</v>
      </c>
      <c r="AD8" s="65">
        <f t="shared" si="13"/>
        <v>0.29502572898799312</v>
      </c>
      <c r="AE8" s="65">
        <f t="shared" si="14"/>
        <v>7.2041166380789029E-2</v>
      </c>
      <c r="AF8" s="65">
        <f t="shared" si="15"/>
        <v>7.375643224699828E-2</v>
      </c>
      <c r="AG8" s="65">
        <f t="shared" si="16"/>
        <v>3.0874785591766724E-2</v>
      </c>
    </row>
    <row r="9" spans="1:34" ht="19.350000000000001" customHeight="1" x14ac:dyDescent="0.25">
      <c r="A9" s="1" t="s">
        <v>1</v>
      </c>
      <c r="B9" s="1" t="s">
        <v>235</v>
      </c>
      <c r="C9" s="1" t="s">
        <v>246</v>
      </c>
      <c r="D9" s="4">
        <f>SUMIF(TSEL!$M$27:$M$70,$C9,TSEL!$O$27:$O$70)</f>
        <v>213</v>
      </c>
      <c r="E9" s="4">
        <f>SUMIF(XL!$M$27:$M$70,$C9,XL!$O$27:$O$70)</f>
        <v>97</v>
      </c>
      <c r="F9" s="4">
        <f>SUMIF(INDOSAT!$M$27:$M$70,$C9,INDOSAT!$O$27:$O$70)</f>
        <v>46</v>
      </c>
      <c r="G9" s="4">
        <f>SUMIF(THREE!$M$27:$M$70,$C9,THREE!$O$27:$O$70)</f>
        <v>27</v>
      </c>
      <c r="H9" s="4">
        <f>SUMIF(SMARTFREN!$M$27:$M$70,$C9,SMARTFREN!$O$27:$O$70)</f>
        <v>0</v>
      </c>
      <c r="I9" s="4">
        <f>SUMIF(TSEL!$M$27:$M$70,$C9,TSEL!$P$27:$P$70)</f>
        <v>205</v>
      </c>
      <c r="J9" s="4">
        <f>SUMIF(XL!$M$27:$M$70,$C9,XL!$P$27:$P$70)</f>
        <v>93</v>
      </c>
      <c r="K9" s="4">
        <f>SUMIF(INDOSAT!$M$27:$M$70,$C9,INDOSAT!$P$27:$P$70)</f>
        <v>17</v>
      </c>
      <c r="L9" s="4">
        <f>SUMIF(THREE!$M$27:$M$70,$C9,THREE!$P$27:$P$70)</f>
        <v>10</v>
      </c>
      <c r="M9" s="4">
        <f>SUMIF(SMARTFREN!$M$27:$M$70,$C9,SMARTFREN!$P$27:$P$70)</f>
        <v>0</v>
      </c>
      <c r="N9" s="4">
        <f>SUMIF(TSEL!$M$27:$M$70,$C9,TSEL!$Q$27:$Q$70)</f>
        <v>222</v>
      </c>
      <c r="O9" s="4">
        <f>SUMIF(XL!$M$27:$M$70,$C9,XL!$Q$27:$Q$70)</f>
        <v>100</v>
      </c>
      <c r="P9" s="4">
        <f>SUMIF(INDOSAT!$M$27:$M$70,$C9,INDOSAT!$Q$27:$Q$70)</f>
        <v>20</v>
      </c>
      <c r="Q9" s="4">
        <f>SUMIF(THREE!$M$27:$M$70,$C9,THREE!$Q$27:$Q$70)</f>
        <v>5</v>
      </c>
      <c r="R9" s="4">
        <f>SUMIF(SMARTFREN!$M$27:$M$70,$C9,SMARTFREN!$Q$27:$Q$70)</f>
        <v>7</v>
      </c>
      <c r="S9" s="4">
        <f t="shared" si="2"/>
        <v>640</v>
      </c>
      <c r="T9" s="4">
        <f t="shared" si="3"/>
        <v>290</v>
      </c>
      <c r="U9" s="4">
        <f t="shared" si="4"/>
        <v>83</v>
      </c>
      <c r="V9" s="4">
        <f t="shared" si="5"/>
        <v>42</v>
      </c>
      <c r="W9" s="4">
        <f t="shared" si="6"/>
        <v>7</v>
      </c>
      <c r="X9" s="65">
        <f t="shared" si="7"/>
        <v>0.60263653483992463</v>
      </c>
      <c r="Y9" s="65">
        <f t="shared" si="8"/>
        <v>0.27306967984934089</v>
      </c>
      <c r="Z9" s="65">
        <f t="shared" si="9"/>
        <v>7.8154425612052728E-2</v>
      </c>
      <c r="AA9" s="65">
        <f t="shared" si="10"/>
        <v>3.954802259887006E-2</v>
      </c>
      <c r="AB9" s="65">
        <f t="shared" si="11"/>
        <v>6.5913370998116763E-3</v>
      </c>
      <c r="AC9" s="65">
        <f t="shared" si="12"/>
        <v>0.6271186440677966</v>
      </c>
      <c r="AD9" s="65">
        <f t="shared" si="13"/>
        <v>0.2824858757062147</v>
      </c>
      <c r="AE9" s="65">
        <f t="shared" si="14"/>
        <v>5.6497175141242938E-2</v>
      </c>
      <c r="AF9" s="65">
        <f t="shared" si="15"/>
        <v>1.4124293785310734E-2</v>
      </c>
      <c r="AG9" s="65">
        <f t="shared" si="16"/>
        <v>1.977401129943503E-2</v>
      </c>
    </row>
    <row r="10" spans="1:34" x14ac:dyDescent="0.25">
      <c r="A10" s="1" t="s">
        <v>1</v>
      </c>
      <c r="B10" s="1" t="s">
        <v>235</v>
      </c>
      <c r="C10" s="1" t="s">
        <v>237</v>
      </c>
      <c r="D10" s="4">
        <f>SUMIF(TSEL!$M$27:$M$70,$C10,TSEL!$O$27:$O$70)</f>
        <v>348</v>
      </c>
      <c r="E10" s="4">
        <f>SUMIF(XL!$M$27:$M$70,$C10,XL!$O$27:$O$70)</f>
        <v>135</v>
      </c>
      <c r="F10" s="4">
        <f>SUMIF(INDOSAT!$M$27:$M$70,$C10,INDOSAT!$O$27:$O$70)</f>
        <v>99</v>
      </c>
      <c r="G10" s="4">
        <f>SUMIF(THREE!$M$27:$M$70,$C10,THREE!$O$27:$O$70)</f>
        <v>162</v>
      </c>
      <c r="H10" s="4">
        <f>SUMIF(SMARTFREN!$M$27:$M$70,$C10,SMARTFREN!$O$27:$O$70)</f>
        <v>0</v>
      </c>
      <c r="I10" s="4">
        <f>SUMIF(TSEL!$M$27:$M$70,$C10,TSEL!$P$27:$P$70)</f>
        <v>365</v>
      </c>
      <c r="J10" s="4">
        <f>SUMIF(XL!$M$27:$M$70,$C10,XL!$P$27:$P$70)</f>
        <v>227</v>
      </c>
      <c r="K10" s="4">
        <f>SUMIF(INDOSAT!$M$27:$M$70,$C10,INDOSAT!$P$27:$P$70)</f>
        <v>55</v>
      </c>
      <c r="L10" s="4">
        <f>SUMIF(THREE!$M$27:$M$70,$C10,THREE!$P$27:$P$70)</f>
        <v>127</v>
      </c>
      <c r="M10" s="4">
        <f>SUMIF(SMARTFREN!$M$27:$M$70,$C10,SMARTFREN!$P$27:$P$70)</f>
        <v>0</v>
      </c>
      <c r="N10" s="4">
        <f>SUMIF(TSEL!$M$27:$M$70,$C10,TSEL!$Q$27:$Q$70)</f>
        <v>383</v>
      </c>
      <c r="O10" s="4">
        <f>SUMIF(XL!$M$27:$M$70,$C10,XL!$Q$27:$Q$70)</f>
        <v>294</v>
      </c>
      <c r="P10" s="4">
        <f>SUMIF(INDOSAT!$M$27:$M$70,$C10,INDOSAT!$Q$27:$Q$70)</f>
        <v>55</v>
      </c>
      <c r="Q10" s="4">
        <f>SUMIF(THREE!$M$27:$M$70,$C10,THREE!$Q$27:$Q$70)</f>
        <v>120</v>
      </c>
      <c r="R10" s="4">
        <f>SUMIF(SMARTFREN!$M$27:$M$70,$C10,SMARTFREN!$Q$27:$Q$70)</f>
        <v>54</v>
      </c>
      <c r="S10" s="4">
        <f t="shared" si="2"/>
        <v>1096</v>
      </c>
      <c r="T10" s="4">
        <f t="shared" si="3"/>
        <v>656</v>
      </c>
      <c r="U10" s="4">
        <f t="shared" si="4"/>
        <v>209</v>
      </c>
      <c r="V10" s="4">
        <f t="shared" si="5"/>
        <v>409</v>
      </c>
      <c r="W10" s="4">
        <f t="shared" si="6"/>
        <v>54</v>
      </c>
      <c r="X10" s="65">
        <f t="shared" si="7"/>
        <v>0.45214521452145212</v>
      </c>
      <c r="Y10" s="65">
        <f t="shared" si="8"/>
        <v>0.27062706270627063</v>
      </c>
      <c r="Z10" s="65">
        <f t="shared" si="9"/>
        <v>8.6221122112211224E-2</v>
      </c>
      <c r="AA10" s="65">
        <f t="shared" si="10"/>
        <v>0.16872937293729373</v>
      </c>
      <c r="AB10" s="65">
        <f t="shared" si="11"/>
        <v>2.2277227722772276E-2</v>
      </c>
      <c r="AC10" s="65">
        <f t="shared" si="12"/>
        <v>0.4227373068432671</v>
      </c>
      <c r="AD10" s="65">
        <f t="shared" si="13"/>
        <v>0.32450331125827814</v>
      </c>
      <c r="AE10" s="65">
        <f t="shared" si="14"/>
        <v>6.0706401766004413E-2</v>
      </c>
      <c r="AF10" s="65">
        <f t="shared" si="15"/>
        <v>0.13245033112582782</v>
      </c>
      <c r="AG10" s="65">
        <f t="shared" si="16"/>
        <v>5.9602649006622516E-2</v>
      </c>
    </row>
    <row r="11" spans="1:34" x14ac:dyDescent="0.25">
      <c r="A11" s="1" t="s">
        <v>1</v>
      </c>
      <c r="B11" s="1" t="s">
        <v>238</v>
      </c>
      <c r="C11" s="1" t="s">
        <v>239</v>
      </c>
      <c r="D11" s="4">
        <f>SUMIF(TSEL!$M$27:$M$70,$C11,TSEL!$O$27:$O$70)</f>
        <v>140</v>
      </c>
      <c r="E11" s="4">
        <f>SUMIF(XL!$M$27:$M$70,$C11,XL!$O$27:$O$70)</f>
        <v>34</v>
      </c>
      <c r="F11" s="4">
        <f>SUMIF(INDOSAT!$M$27:$M$70,$C11,INDOSAT!$O$27:$O$70)</f>
        <v>63</v>
      </c>
      <c r="G11" s="4">
        <f>SUMIF(THREE!$M$27:$M$70,$C11,THREE!$O$27:$O$70)</f>
        <v>0</v>
      </c>
      <c r="H11" s="4">
        <f>SUMIF(SMARTFREN!$M$27:$M$70,$C11,SMARTFREN!$O$27:$O$70)</f>
        <v>0</v>
      </c>
      <c r="I11" s="4">
        <f>SUMIF(TSEL!$M$27:$M$70,$C11,TSEL!$P$27:$P$70)</f>
        <v>105</v>
      </c>
      <c r="J11" s="4">
        <f>SUMIF(XL!$M$27:$M$70,$C11,XL!$P$27:$P$70)</f>
        <v>26</v>
      </c>
      <c r="K11" s="4">
        <f>SUMIF(INDOSAT!$M$27:$M$70,$C11,INDOSAT!$P$27:$P$70)</f>
        <v>13</v>
      </c>
      <c r="L11" s="4">
        <f>SUMIF(THREE!$M$27:$M$70,$C11,THREE!$P$27:$P$70)</f>
        <v>0</v>
      </c>
      <c r="M11" s="4">
        <f>SUMIF(SMARTFREN!$M$27:$M$70,$C11,SMARTFREN!$P$27:$P$70)</f>
        <v>0</v>
      </c>
      <c r="N11" s="4">
        <f>SUMIF(TSEL!$M$27:$M$70,$C11,TSEL!$Q$27:$Q$70)</f>
        <v>132</v>
      </c>
      <c r="O11" s="4">
        <f>SUMIF(XL!$M$27:$M$70,$C11,XL!$Q$27:$Q$70)</f>
        <v>8</v>
      </c>
      <c r="P11" s="4">
        <f>SUMIF(INDOSAT!$M$27:$M$70,$C11,INDOSAT!$Q$27:$Q$70)</f>
        <v>6</v>
      </c>
      <c r="Q11" s="4">
        <f>SUMIF(THREE!$M$27:$M$70,$C11,THREE!$Q$27:$Q$70)</f>
        <v>0</v>
      </c>
      <c r="R11" s="4">
        <f>SUMIF(SMARTFREN!$M$27:$M$70,$C11,SMARTFREN!$Q$27:$Q$70)</f>
        <v>0</v>
      </c>
      <c r="S11" s="4">
        <f t="shared" si="2"/>
        <v>377</v>
      </c>
      <c r="T11" s="4">
        <f t="shared" si="3"/>
        <v>68</v>
      </c>
      <c r="U11" s="4">
        <f t="shared" si="4"/>
        <v>82</v>
      </c>
      <c r="V11" s="4">
        <f t="shared" si="5"/>
        <v>0</v>
      </c>
      <c r="W11" s="4">
        <f t="shared" si="6"/>
        <v>0</v>
      </c>
      <c r="X11" s="65">
        <f t="shared" si="7"/>
        <v>0.71537001897533203</v>
      </c>
      <c r="Y11" s="65">
        <f t="shared" si="8"/>
        <v>0.12903225806451613</v>
      </c>
      <c r="Z11" s="65">
        <f t="shared" si="9"/>
        <v>0.15559772296015181</v>
      </c>
      <c r="AA11" s="65">
        <f t="shared" si="10"/>
        <v>0</v>
      </c>
      <c r="AB11" s="65">
        <f t="shared" si="11"/>
        <v>0</v>
      </c>
      <c r="AC11" s="65">
        <f t="shared" si="12"/>
        <v>0.90410958904109584</v>
      </c>
      <c r="AD11" s="65">
        <f t="shared" si="13"/>
        <v>5.4794520547945202E-2</v>
      </c>
      <c r="AE11" s="65">
        <f t="shared" si="14"/>
        <v>4.1095890410958902E-2</v>
      </c>
      <c r="AF11" s="65">
        <f t="shared" si="15"/>
        <v>0</v>
      </c>
      <c r="AG11" s="65">
        <f t="shared" si="16"/>
        <v>0</v>
      </c>
    </row>
    <row r="12" spans="1:34" x14ac:dyDescent="0.25">
      <c r="A12" s="1" t="s">
        <v>1</v>
      </c>
      <c r="B12" s="1" t="s">
        <v>238</v>
      </c>
      <c r="C12" s="1" t="s">
        <v>243</v>
      </c>
      <c r="D12" s="4">
        <f>SUMIF(TSEL!$M$27:$M$70,$C12,TSEL!$O$27:$O$70)</f>
        <v>516</v>
      </c>
      <c r="E12" s="4">
        <f>SUMIF(XL!$M$27:$M$70,$C12,XL!$O$27:$O$70)</f>
        <v>130</v>
      </c>
      <c r="F12" s="4">
        <f>SUMIF(INDOSAT!$M$27:$M$70,$C12,INDOSAT!$O$27:$O$70)</f>
        <v>228</v>
      </c>
      <c r="G12" s="4">
        <f>SUMIF(THREE!$M$27:$M$70,$C12,THREE!$O$27:$O$70)</f>
        <v>0</v>
      </c>
      <c r="H12" s="4">
        <f>SUMIF(SMARTFREN!$M$27:$M$70,$C12,SMARTFREN!$O$27:$O$70)</f>
        <v>0</v>
      </c>
      <c r="I12" s="4">
        <f>SUMIF(TSEL!$M$27:$M$70,$C12,TSEL!$P$27:$P$70)</f>
        <v>443</v>
      </c>
      <c r="J12" s="4">
        <f>SUMIF(XL!$M$27:$M$70,$C12,XL!$P$27:$P$70)</f>
        <v>83</v>
      </c>
      <c r="K12" s="4">
        <f>SUMIF(INDOSAT!$M$27:$M$70,$C12,INDOSAT!$P$27:$P$70)</f>
        <v>92</v>
      </c>
      <c r="L12" s="4">
        <f>SUMIF(THREE!$M$27:$M$70,$C12,THREE!$P$27:$P$70)</f>
        <v>0</v>
      </c>
      <c r="M12" s="4">
        <f>SUMIF(SMARTFREN!$M$27:$M$70,$C12,SMARTFREN!$P$27:$P$70)</f>
        <v>0</v>
      </c>
      <c r="N12" s="4">
        <f>SUMIF(TSEL!$M$27:$M$70,$C12,TSEL!$Q$27:$Q$70)</f>
        <v>481</v>
      </c>
      <c r="O12" s="4">
        <f>SUMIF(XL!$M$27:$M$70,$C12,XL!$Q$27:$Q$70)</f>
        <v>74</v>
      </c>
      <c r="P12" s="4">
        <f>SUMIF(INDOSAT!$M$27:$M$70,$C12,INDOSAT!$Q$27:$Q$70)</f>
        <v>47</v>
      </c>
      <c r="Q12" s="4">
        <f>SUMIF(THREE!$M$27:$M$70,$C12,THREE!$Q$27:$Q$70)</f>
        <v>0</v>
      </c>
      <c r="R12" s="4">
        <f>SUMIF(SMARTFREN!$M$27:$M$70,$C12,SMARTFREN!$Q$27:$Q$70)</f>
        <v>0</v>
      </c>
      <c r="S12" s="4">
        <f t="shared" si="2"/>
        <v>1440</v>
      </c>
      <c r="T12" s="4">
        <f t="shared" si="3"/>
        <v>287</v>
      </c>
      <c r="U12" s="4">
        <f t="shared" si="4"/>
        <v>367</v>
      </c>
      <c r="V12" s="4">
        <f t="shared" si="5"/>
        <v>0</v>
      </c>
      <c r="W12" s="4">
        <f t="shared" si="6"/>
        <v>0</v>
      </c>
      <c r="X12" s="65">
        <f t="shared" si="7"/>
        <v>0.68767908309455583</v>
      </c>
      <c r="Y12" s="65">
        <f t="shared" si="8"/>
        <v>0.13705826170009552</v>
      </c>
      <c r="Z12" s="65">
        <f t="shared" si="9"/>
        <v>0.17526265520534862</v>
      </c>
      <c r="AA12" s="65">
        <f t="shared" si="10"/>
        <v>0</v>
      </c>
      <c r="AB12" s="65">
        <f t="shared" si="11"/>
        <v>0</v>
      </c>
      <c r="AC12" s="65">
        <f t="shared" si="12"/>
        <v>0.79900332225913617</v>
      </c>
      <c r="AD12" s="65">
        <f t="shared" si="13"/>
        <v>0.12292358803986711</v>
      </c>
      <c r="AE12" s="65">
        <f t="shared" si="14"/>
        <v>7.8073089700996676E-2</v>
      </c>
      <c r="AF12" s="65">
        <f t="shared" si="15"/>
        <v>0</v>
      </c>
      <c r="AG12" s="65">
        <f t="shared" si="16"/>
        <v>0</v>
      </c>
    </row>
    <row r="13" spans="1:34" x14ac:dyDescent="0.25">
      <c r="A13" s="1" t="s">
        <v>1</v>
      </c>
      <c r="B13" s="1" t="s">
        <v>238</v>
      </c>
      <c r="C13" s="1" t="s">
        <v>238</v>
      </c>
      <c r="D13" s="4">
        <f>SUMIF(TSEL!$M$27:$M$70,$C13,TSEL!$O$27:$O$70)</f>
        <v>336</v>
      </c>
      <c r="E13" s="4">
        <f>SUMIF(XL!$M$27:$M$70,$C13,XL!$O$27:$O$70)</f>
        <v>43</v>
      </c>
      <c r="F13" s="4">
        <f>SUMIF(INDOSAT!$M$27:$M$70,$C13,INDOSAT!$O$27:$O$70)</f>
        <v>79</v>
      </c>
      <c r="G13" s="4">
        <f>SUMIF(THREE!$M$27:$M$70,$C13,THREE!$O$27:$O$70)</f>
        <v>101</v>
      </c>
      <c r="H13" s="4">
        <f>SUMIF(SMARTFREN!$M$27:$M$70,$C13,SMARTFREN!$O$27:$O$70)</f>
        <v>0</v>
      </c>
      <c r="I13" s="4">
        <f>SUMIF(TSEL!$M$27:$M$70,$C13,TSEL!$P$27:$P$70)</f>
        <v>296</v>
      </c>
      <c r="J13" s="4">
        <f>SUMIF(XL!$M$27:$M$70,$C13,XL!$P$27:$P$70)</f>
        <v>71</v>
      </c>
      <c r="K13" s="4">
        <f>SUMIF(INDOSAT!$M$27:$M$70,$C13,INDOSAT!$P$27:$P$70)</f>
        <v>44</v>
      </c>
      <c r="L13" s="4">
        <f>SUMIF(THREE!$M$27:$M$70,$C13,THREE!$P$27:$P$70)</f>
        <v>82</v>
      </c>
      <c r="M13" s="4">
        <f>SUMIF(SMARTFREN!$M$27:$M$70,$C13,SMARTFREN!$P$27:$P$70)</f>
        <v>0</v>
      </c>
      <c r="N13" s="4">
        <f>SUMIF(TSEL!$M$27:$M$70,$C13,TSEL!$Q$27:$Q$70)</f>
        <v>322</v>
      </c>
      <c r="O13" s="4">
        <f>SUMIF(XL!$M$27:$M$70,$C13,XL!$Q$27:$Q$70)</f>
        <v>108</v>
      </c>
      <c r="P13" s="4">
        <f>SUMIF(INDOSAT!$M$27:$M$70,$C13,INDOSAT!$Q$27:$Q$70)</f>
        <v>10</v>
      </c>
      <c r="Q13" s="4">
        <f>SUMIF(THREE!$M$27:$M$70,$C13,THREE!$Q$27:$Q$70)</f>
        <v>72</v>
      </c>
      <c r="R13" s="4">
        <f>SUMIF(SMARTFREN!$M$27:$M$70,$C13,SMARTFREN!$Q$27:$Q$70)</f>
        <v>4</v>
      </c>
      <c r="S13" s="4">
        <f t="shared" si="2"/>
        <v>954</v>
      </c>
      <c r="T13" s="4">
        <f t="shared" si="3"/>
        <v>222</v>
      </c>
      <c r="U13" s="4">
        <f t="shared" si="4"/>
        <v>133</v>
      </c>
      <c r="V13" s="4">
        <f t="shared" si="5"/>
        <v>255</v>
      </c>
      <c r="W13" s="4">
        <f t="shared" si="6"/>
        <v>4</v>
      </c>
      <c r="X13" s="65">
        <f t="shared" si="7"/>
        <v>0.60841836734693877</v>
      </c>
      <c r="Y13" s="65">
        <f t="shared" si="8"/>
        <v>0.14158163265306123</v>
      </c>
      <c r="Z13" s="65">
        <f t="shared" si="9"/>
        <v>8.4821428571428575E-2</v>
      </c>
      <c r="AA13" s="65">
        <f t="shared" si="10"/>
        <v>0.16262755102040816</v>
      </c>
      <c r="AB13" s="65">
        <f t="shared" si="11"/>
        <v>2.5510204081632651E-3</v>
      </c>
      <c r="AC13" s="65">
        <f t="shared" si="12"/>
        <v>0.62403100775193798</v>
      </c>
      <c r="AD13" s="65">
        <f t="shared" si="13"/>
        <v>0.20930232558139536</v>
      </c>
      <c r="AE13" s="65">
        <f t="shared" si="14"/>
        <v>1.937984496124031E-2</v>
      </c>
      <c r="AF13" s="65">
        <f t="shared" si="15"/>
        <v>0.13953488372093023</v>
      </c>
      <c r="AG13" s="65">
        <f t="shared" si="16"/>
        <v>7.7519379844961239E-3</v>
      </c>
    </row>
    <row r="14" spans="1:34" x14ac:dyDescent="0.25">
      <c r="A14" s="1" t="s">
        <v>1</v>
      </c>
      <c r="B14" s="1" t="s">
        <v>240</v>
      </c>
      <c r="C14" s="1" t="s">
        <v>244</v>
      </c>
      <c r="D14" s="4">
        <f>SUMIF(TSEL!$M$27:$M$70,$C14,TSEL!$O$27:$O$70)</f>
        <v>392</v>
      </c>
      <c r="E14" s="4">
        <f>SUMIF(XL!$M$27:$M$70,$C14,XL!$O$27:$O$70)</f>
        <v>59</v>
      </c>
      <c r="F14" s="4">
        <f>SUMIF(INDOSAT!$M$27:$M$70,$C14,INDOSAT!$O$27:$O$70)</f>
        <v>162</v>
      </c>
      <c r="G14" s="4">
        <f>SUMIF(THREE!$M$27:$M$70,$C14,THREE!$O$27:$O$70)</f>
        <v>184</v>
      </c>
      <c r="H14" s="4">
        <f>SUMIF(SMARTFREN!$M$27:$M$70,$C14,SMARTFREN!$O$27:$O$70)</f>
        <v>0</v>
      </c>
      <c r="I14" s="4">
        <f>SUMIF(TSEL!$M$27:$M$70,$C14,TSEL!$P$27:$P$70)</f>
        <v>322</v>
      </c>
      <c r="J14" s="4">
        <f>SUMIF(XL!$M$27:$M$70,$C14,XL!$P$27:$P$70)</f>
        <v>73</v>
      </c>
      <c r="K14" s="4">
        <f>SUMIF(INDOSAT!$M$27:$M$70,$C14,INDOSAT!$P$27:$P$70)</f>
        <v>48</v>
      </c>
      <c r="L14" s="4">
        <f>SUMIF(THREE!$M$27:$M$70,$C14,THREE!$P$27:$P$70)</f>
        <v>132</v>
      </c>
      <c r="M14" s="4">
        <f>SUMIF(SMARTFREN!$M$27:$M$70,$C14,SMARTFREN!$P$27:$P$70)</f>
        <v>0</v>
      </c>
      <c r="N14" s="4">
        <f>SUMIF(TSEL!$M$27:$M$70,$C14,TSEL!$Q$27:$Q$70)</f>
        <v>343</v>
      </c>
      <c r="O14" s="4">
        <f>SUMIF(XL!$M$27:$M$70,$C14,XL!$Q$27:$Q$70)</f>
        <v>171</v>
      </c>
      <c r="P14" s="4">
        <f>SUMIF(INDOSAT!$M$27:$M$70,$C14,INDOSAT!$Q$27:$Q$70)</f>
        <v>19</v>
      </c>
      <c r="Q14" s="4">
        <f>SUMIF(THREE!$M$27:$M$70,$C14,THREE!$Q$27:$Q$70)</f>
        <v>253</v>
      </c>
      <c r="R14" s="4">
        <f>SUMIF(SMARTFREN!$M$27:$M$70,$C14,SMARTFREN!$Q$27:$Q$70)</f>
        <v>17</v>
      </c>
      <c r="S14" s="4">
        <f t="shared" si="2"/>
        <v>1057</v>
      </c>
      <c r="T14" s="4">
        <f t="shared" si="3"/>
        <v>303</v>
      </c>
      <c r="U14" s="4">
        <f t="shared" si="4"/>
        <v>229</v>
      </c>
      <c r="V14" s="4">
        <f t="shared" si="5"/>
        <v>569</v>
      </c>
      <c r="W14" s="4">
        <f t="shared" si="6"/>
        <v>17</v>
      </c>
      <c r="X14" s="65">
        <f t="shared" si="7"/>
        <v>0.48597701149425288</v>
      </c>
      <c r="Y14" s="65">
        <f t="shared" si="8"/>
        <v>0.1393103448275862</v>
      </c>
      <c r="Z14" s="65">
        <f t="shared" si="9"/>
        <v>0.10528735632183908</v>
      </c>
      <c r="AA14" s="65">
        <f t="shared" si="10"/>
        <v>0.26160919540229888</v>
      </c>
      <c r="AB14" s="65">
        <f t="shared" si="11"/>
        <v>7.8160919540229881E-3</v>
      </c>
      <c r="AC14" s="65">
        <f t="shared" si="12"/>
        <v>0.42714819427148193</v>
      </c>
      <c r="AD14" s="65">
        <f t="shared" si="13"/>
        <v>0.21295143212951431</v>
      </c>
      <c r="AE14" s="65">
        <f t="shared" si="14"/>
        <v>2.3661270236612703E-2</v>
      </c>
      <c r="AF14" s="65">
        <f t="shared" si="15"/>
        <v>0.31506849315068491</v>
      </c>
      <c r="AG14" s="65">
        <f t="shared" si="16"/>
        <v>2.1170610211706103E-2</v>
      </c>
    </row>
    <row r="15" spans="1:34" x14ac:dyDescent="0.25">
      <c r="A15" s="1" t="s">
        <v>1</v>
      </c>
      <c r="B15" s="1" t="s">
        <v>240</v>
      </c>
      <c r="C15" s="1" t="s">
        <v>240</v>
      </c>
      <c r="D15" s="4">
        <f>SUMIF(TSEL!$M$27:$M$70,$C15,TSEL!$O$27:$O$70)</f>
        <v>205</v>
      </c>
      <c r="E15" s="4">
        <f>SUMIF(XL!$M$27:$M$70,$C15,XL!$O$27:$O$70)</f>
        <v>57</v>
      </c>
      <c r="F15" s="4">
        <f>SUMIF(INDOSAT!$M$27:$M$70,$C15,INDOSAT!$O$27:$O$70)</f>
        <v>107</v>
      </c>
      <c r="G15" s="4">
        <f>SUMIF(THREE!$M$27:$M$70,$C15,THREE!$O$27:$O$70)</f>
        <v>140</v>
      </c>
      <c r="H15" s="4">
        <f>SUMIF(SMARTFREN!$M$27:$M$70,$C15,SMARTFREN!$O$27:$O$70)</f>
        <v>0</v>
      </c>
      <c r="I15" s="4">
        <f>SUMIF(TSEL!$M$27:$M$70,$C15,TSEL!$P$27:$P$70)</f>
        <v>202</v>
      </c>
      <c r="J15" s="4">
        <f>SUMIF(XL!$M$27:$M$70,$C15,XL!$P$27:$P$70)</f>
        <v>122</v>
      </c>
      <c r="K15" s="4">
        <f>SUMIF(INDOSAT!$M$27:$M$70,$C15,INDOSAT!$P$27:$P$70)</f>
        <v>104</v>
      </c>
      <c r="L15" s="4">
        <f>SUMIF(THREE!$M$27:$M$70,$C15,THREE!$P$27:$P$70)</f>
        <v>140</v>
      </c>
      <c r="M15" s="4">
        <f>SUMIF(SMARTFREN!$M$27:$M$70,$C15,SMARTFREN!$P$27:$P$70)</f>
        <v>0</v>
      </c>
      <c r="N15" s="4">
        <f>SUMIF(TSEL!$M$27:$M$70,$C15,TSEL!$Q$27:$Q$70)</f>
        <v>204</v>
      </c>
      <c r="O15" s="4">
        <f>SUMIF(XL!$M$27:$M$70,$C15,XL!$Q$27:$Q$70)</f>
        <v>104</v>
      </c>
      <c r="P15" s="4">
        <f>SUMIF(INDOSAT!$M$27:$M$70,$C15,INDOSAT!$Q$27:$Q$70)</f>
        <v>50</v>
      </c>
      <c r="Q15" s="4">
        <f>SUMIF(THREE!$M$27:$M$70,$C15,THREE!$Q$27:$Q$70)</f>
        <v>129</v>
      </c>
      <c r="R15" s="4">
        <f>SUMIF(SMARTFREN!$M$27:$M$70,$C15,SMARTFREN!$Q$27:$Q$70)</f>
        <v>8</v>
      </c>
      <c r="S15" s="4">
        <f t="shared" si="2"/>
        <v>611</v>
      </c>
      <c r="T15" s="4">
        <f t="shared" si="3"/>
        <v>283</v>
      </c>
      <c r="U15" s="4">
        <f t="shared" si="4"/>
        <v>261</v>
      </c>
      <c r="V15" s="4">
        <f t="shared" si="5"/>
        <v>409</v>
      </c>
      <c r="W15" s="4">
        <f t="shared" si="6"/>
        <v>8</v>
      </c>
      <c r="X15" s="65">
        <f t="shared" si="7"/>
        <v>0.388676844783715</v>
      </c>
      <c r="Y15" s="65">
        <f t="shared" si="8"/>
        <v>0.18002544529262088</v>
      </c>
      <c r="Z15" s="65">
        <f t="shared" si="9"/>
        <v>0.16603053435114504</v>
      </c>
      <c r="AA15" s="65">
        <f t="shared" si="10"/>
        <v>0.26017811704834604</v>
      </c>
      <c r="AB15" s="65">
        <f t="shared" si="11"/>
        <v>5.0890585241730284E-3</v>
      </c>
      <c r="AC15" s="65">
        <f t="shared" si="12"/>
        <v>0.41212121212121211</v>
      </c>
      <c r="AD15" s="65">
        <f t="shared" si="13"/>
        <v>0.21010101010101009</v>
      </c>
      <c r="AE15" s="65">
        <f t="shared" si="14"/>
        <v>0.10101010101010101</v>
      </c>
      <c r="AF15" s="65">
        <f t="shared" si="15"/>
        <v>0.26060606060606062</v>
      </c>
      <c r="AG15" s="65">
        <f t="shared" si="16"/>
        <v>1.6161616161616162E-2</v>
      </c>
    </row>
    <row r="16" spans="1:34" x14ac:dyDescent="0.25">
      <c r="A16" s="1" t="s">
        <v>1</v>
      </c>
      <c r="B16" s="1" t="s">
        <v>240</v>
      </c>
      <c r="C16" s="1" t="s">
        <v>66</v>
      </c>
      <c r="D16" s="4">
        <f>SUMIF(TSEL!$M$27:$M$70,$C16,TSEL!$O$27:$O$70)</f>
        <v>311</v>
      </c>
      <c r="E16" s="4">
        <f>SUMIF(XL!$M$27:$M$70,$C16,XL!$O$27:$O$70)</f>
        <v>69</v>
      </c>
      <c r="F16" s="4">
        <f>SUMIF(INDOSAT!$M$27:$M$70,$C16,INDOSAT!$O$27:$O$70)</f>
        <v>107</v>
      </c>
      <c r="G16" s="4">
        <f>SUMIF(THREE!$M$27:$M$70,$C16,THREE!$O$27:$O$70)</f>
        <v>179</v>
      </c>
      <c r="H16" s="4">
        <f>SUMIF(SMARTFREN!$M$27:$M$70,$C16,SMARTFREN!$O$27:$O$70)</f>
        <v>0</v>
      </c>
      <c r="I16" s="4">
        <f>SUMIF(TSEL!$M$27:$M$70,$C16,TSEL!$P$27:$P$70)</f>
        <v>254</v>
      </c>
      <c r="J16" s="4">
        <f>SUMIF(XL!$M$27:$M$70,$C16,XL!$P$27:$P$70)</f>
        <v>106</v>
      </c>
      <c r="K16" s="4">
        <f>SUMIF(INDOSAT!$M$27:$M$70,$C16,INDOSAT!$P$27:$P$70)</f>
        <v>36</v>
      </c>
      <c r="L16" s="4">
        <f>SUMIF(THREE!$M$27:$M$70,$C16,THREE!$P$27:$P$70)</f>
        <v>122</v>
      </c>
      <c r="M16" s="4">
        <f>SUMIF(SMARTFREN!$M$27:$M$70,$C16,SMARTFREN!$P$27:$P$70)</f>
        <v>0</v>
      </c>
      <c r="N16" s="4">
        <f>SUMIF(TSEL!$M$27:$M$70,$C16,TSEL!$Q$27:$Q$70)</f>
        <v>281</v>
      </c>
      <c r="O16" s="4">
        <f>SUMIF(XL!$M$27:$M$70,$C16,XL!$Q$27:$Q$70)</f>
        <v>115</v>
      </c>
      <c r="P16" s="4">
        <f>SUMIF(INDOSAT!$M$27:$M$70,$C16,INDOSAT!$Q$27:$Q$70)</f>
        <v>6</v>
      </c>
      <c r="Q16" s="4">
        <f>SUMIF(THREE!$M$27:$M$70,$C16,THREE!$Q$27:$Q$70)</f>
        <v>137</v>
      </c>
      <c r="R16" s="4">
        <f>SUMIF(SMARTFREN!$M$27:$M$70,$C16,SMARTFREN!$Q$27:$Q$70)</f>
        <v>5</v>
      </c>
      <c r="S16" s="4">
        <f t="shared" si="2"/>
        <v>846</v>
      </c>
      <c r="T16" s="4">
        <f t="shared" si="3"/>
        <v>290</v>
      </c>
      <c r="U16" s="4">
        <f t="shared" si="4"/>
        <v>149</v>
      </c>
      <c r="V16" s="4">
        <f t="shared" si="5"/>
        <v>438</v>
      </c>
      <c r="W16" s="4">
        <f t="shared" si="6"/>
        <v>5</v>
      </c>
      <c r="X16" s="65">
        <f t="shared" si="7"/>
        <v>0.48958333333333331</v>
      </c>
      <c r="Y16" s="65">
        <f t="shared" si="8"/>
        <v>0.16782407407407407</v>
      </c>
      <c r="Z16" s="65">
        <f t="shared" si="9"/>
        <v>8.6226851851851846E-2</v>
      </c>
      <c r="AA16" s="65">
        <f t="shared" si="10"/>
        <v>0.25347222222222221</v>
      </c>
      <c r="AB16" s="65">
        <f t="shared" si="11"/>
        <v>2.8935185185185184E-3</v>
      </c>
      <c r="AC16" s="65">
        <f t="shared" si="12"/>
        <v>0.51654411764705888</v>
      </c>
      <c r="AD16" s="65">
        <f t="shared" si="13"/>
        <v>0.21139705882352941</v>
      </c>
      <c r="AE16" s="65">
        <f t="shared" si="14"/>
        <v>1.1029411764705883E-2</v>
      </c>
      <c r="AF16" s="65">
        <f t="shared" si="15"/>
        <v>0.25183823529411764</v>
      </c>
      <c r="AG16" s="65">
        <f t="shared" si="16"/>
        <v>9.1911764705882356E-3</v>
      </c>
    </row>
    <row r="17" spans="1:33" x14ac:dyDescent="0.25">
      <c r="A17" s="1" t="s">
        <v>1</v>
      </c>
      <c r="B17" s="1" t="s">
        <v>240</v>
      </c>
      <c r="C17" s="1" t="s">
        <v>70</v>
      </c>
      <c r="D17" s="4">
        <f>SUMIF(TSEL!$M$27:$M$70,$C17,TSEL!$O$27:$O$70)</f>
        <v>299</v>
      </c>
      <c r="E17" s="4">
        <f>SUMIF(XL!$M$27:$M$70,$C17,XL!$O$27:$O$70)</f>
        <v>37</v>
      </c>
      <c r="F17" s="4">
        <f>SUMIF(INDOSAT!$M$27:$M$70,$C17,INDOSAT!$O$27:$O$70)</f>
        <v>194</v>
      </c>
      <c r="G17" s="4">
        <f>SUMIF(THREE!$M$27:$M$70,$C17,THREE!$O$27:$O$70)</f>
        <v>122</v>
      </c>
      <c r="H17" s="4">
        <f>SUMIF(SMARTFREN!$M$27:$M$70,$C17,SMARTFREN!$O$27:$O$70)</f>
        <v>0</v>
      </c>
      <c r="I17" s="4">
        <f>SUMIF(TSEL!$M$27:$M$70,$C17,TSEL!$P$27:$P$70)</f>
        <v>225</v>
      </c>
      <c r="J17" s="4">
        <f>SUMIF(XL!$M$27:$M$70,$C17,XL!$P$27:$P$70)</f>
        <v>56</v>
      </c>
      <c r="K17" s="4">
        <f>SUMIF(INDOSAT!$M$27:$M$70,$C17,INDOSAT!$P$27:$P$70)</f>
        <v>58</v>
      </c>
      <c r="L17" s="4">
        <f>SUMIF(THREE!$M$27:$M$70,$C17,THREE!$P$27:$P$70)</f>
        <v>51</v>
      </c>
      <c r="M17" s="4">
        <f>SUMIF(SMARTFREN!$M$27:$M$70,$C17,SMARTFREN!$P$27:$P$70)</f>
        <v>0</v>
      </c>
      <c r="N17" s="4">
        <f>SUMIF(TSEL!$M$27:$M$70,$C17,TSEL!$Q$27:$Q$70)</f>
        <v>278</v>
      </c>
      <c r="O17" s="4">
        <f>SUMIF(XL!$M$27:$M$70,$C17,XL!$Q$27:$Q$70)</f>
        <v>65</v>
      </c>
      <c r="P17" s="4">
        <f>SUMIF(INDOSAT!$M$27:$M$70,$C17,INDOSAT!$Q$27:$Q$70)</f>
        <v>14</v>
      </c>
      <c r="Q17" s="4">
        <f>SUMIF(THREE!$M$27:$M$70,$C17,THREE!$Q$27:$Q$70)</f>
        <v>94</v>
      </c>
      <c r="R17" s="4">
        <f>SUMIF(SMARTFREN!$M$27:$M$70,$C17,SMARTFREN!$Q$27:$Q$70)</f>
        <v>0</v>
      </c>
      <c r="S17" s="4">
        <f t="shared" si="2"/>
        <v>802</v>
      </c>
      <c r="T17" s="4">
        <f t="shared" si="3"/>
        <v>158</v>
      </c>
      <c r="U17" s="4">
        <f t="shared" si="4"/>
        <v>266</v>
      </c>
      <c r="V17" s="4">
        <f t="shared" si="5"/>
        <v>267</v>
      </c>
      <c r="W17" s="4">
        <f t="shared" si="6"/>
        <v>0</v>
      </c>
      <c r="X17" s="65">
        <f t="shared" si="7"/>
        <v>0.5371734762223711</v>
      </c>
      <c r="Y17" s="65">
        <f t="shared" si="8"/>
        <v>0.1058271935699933</v>
      </c>
      <c r="Z17" s="65">
        <f t="shared" si="9"/>
        <v>0.1781647689216343</v>
      </c>
      <c r="AA17" s="65">
        <f t="shared" si="10"/>
        <v>0.17883456128600134</v>
      </c>
      <c r="AB17" s="65">
        <f t="shared" si="11"/>
        <v>0</v>
      </c>
      <c r="AC17" s="65">
        <f t="shared" si="12"/>
        <v>0.61640798226164084</v>
      </c>
      <c r="AD17" s="65">
        <f t="shared" si="13"/>
        <v>0.14412416851441243</v>
      </c>
      <c r="AE17" s="65">
        <f t="shared" si="14"/>
        <v>3.1042128603104215E-2</v>
      </c>
      <c r="AF17" s="65">
        <f t="shared" si="15"/>
        <v>0.20842572062084258</v>
      </c>
      <c r="AG17" s="65">
        <f t="shared" si="16"/>
        <v>0</v>
      </c>
    </row>
    <row r="18" spans="1:33" x14ac:dyDescent="0.25">
      <c r="A18" s="1" t="s">
        <v>1</v>
      </c>
      <c r="B18" s="1" t="s">
        <v>247</v>
      </c>
      <c r="C18" s="1" t="s">
        <v>248</v>
      </c>
      <c r="D18" s="4">
        <f>SUMIF(TSEL!$M$27:$M$70,$C18,TSEL!$O$27:$O$70)</f>
        <v>220</v>
      </c>
      <c r="E18" s="4">
        <f>SUMIF(XL!$M$27:$M$70,$C18,XL!$O$27:$O$70)</f>
        <v>45</v>
      </c>
      <c r="F18" s="4">
        <f>SUMIF(INDOSAT!$M$27:$M$70,$C18,INDOSAT!$O$27:$O$70)</f>
        <v>54</v>
      </c>
      <c r="G18" s="4">
        <f>SUMIF(THREE!$M$27:$M$70,$C18,THREE!$O$27:$O$70)</f>
        <v>43</v>
      </c>
      <c r="H18" s="4">
        <f>SUMIF(SMARTFREN!$M$27:$M$70,$C18,SMARTFREN!$O$27:$O$70)</f>
        <v>0</v>
      </c>
      <c r="I18" s="4">
        <f>SUMIF(TSEL!$M$27:$M$70,$C18,TSEL!$P$27:$P$70)</f>
        <v>237</v>
      </c>
      <c r="J18" s="4">
        <f>SUMIF(XL!$M$27:$M$70,$C18,XL!$P$27:$P$70)</f>
        <v>55</v>
      </c>
      <c r="K18" s="4">
        <f>SUMIF(INDOSAT!$M$27:$M$70,$C18,INDOSAT!$P$27:$P$70)</f>
        <v>31</v>
      </c>
      <c r="L18" s="4">
        <f>SUMIF(THREE!$M$27:$M$70,$C18,THREE!$P$27:$P$70)</f>
        <v>35</v>
      </c>
      <c r="M18" s="4">
        <f>SUMIF(SMARTFREN!$M$27:$M$70,$C18,SMARTFREN!$P$27:$P$70)</f>
        <v>0</v>
      </c>
      <c r="N18" s="4">
        <f>SUMIF(TSEL!$M$27:$M$70,$C18,TSEL!$Q$27:$Q$70)</f>
        <v>249</v>
      </c>
      <c r="O18" s="4">
        <f>SUMIF(XL!$M$27:$M$70,$C18,XL!$Q$27:$Q$70)</f>
        <v>96</v>
      </c>
      <c r="P18" s="4">
        <f>SUMIF(INDOSAT!$M$27:$M$70,$C18,INDOSAT!$Q$27:$Q$70)</f>
        <v>8</v>
      </c>
      <c r="Q18" s="4">
        <f>SUMIF(THREE!$M$27:$M$70,$C18,THREE!$Q$27:$Q$70)</f>
        <v>48</v>
      </c>
      <c r="R18" s="4">
        <f>SUMIF(SMARTFREN!$M$27:$M$70,$C18,SMARTFREN!$Q$27:$Q$70)</f>
        <v>0</v>
      </c>
      <c r="S18" s="4">
        <f t="shared" si="2"/>
        <v>706</v>
      </c>
      <c r="T18" s="4">
        <f t="shared" si="3"/>
        <v>196</v>
      </c>
      <c r="U18" s="4">
        <f t="shared" si="4"/>
        <v>93</v>
      </c>
      <c r="V18" s="4">
        <f t="shared" si="5"/>
        <v>126</v>
      </c>
      <c r="W18" s="4">
        <f t="shared" si="6"/>
        <v>0</v>
      </c>
      <c r="X18" s="65">
        <f t="shared" si="7"/>
        <v>0.62979482604817127</v>
      </c>
      <c r="Y18" s="65">
        <f t="shared" si="8"/>
        <v>0.17484388938447815</v>
      </c>
      <c r="Z18" s="65">
        <f t="shared" si="9"/>
        <v>8.2961641391614632E-2</v>
      </c>
      <c r="AA18" s="65">
        <f t="shared" si="10"/>
        <v>0.11239964317573595</v>
      </c>
      <c r="AB18" s="65">
        <f t="shared" si="11"/>
        <v>0</v>
      </c>
      <c r="AC18" s="65">
        <f t="shared" si="12"/>
        <v>0.62094763092269323</v>
      </c>
      <c r="AD18" s="65">
        <f t="shared" si="13"/>
        <v>0.23940149625935161</v>
      </c>
      <c r="AE18" s="65">
        <f t="shared" si="14"/>
        <v>1.9950124688279301E-2</v>
      </c>
      <c r="AF18" s="65">
        <f t="shared" si="15"/>
        <v>0.11970074812967581</v>
      </c>
      <c r="AG18" s="65">
        <f t="shared" si="16"/>
        <v>0</v>
      </c>
    </row>
    <row r="19" spans="1:33" x14ac:dyDescent="0.25">
      <c r="A19" s="1" t="s">
        <v>1</v>
      </c>
      <c r="B19" s="1" t="s">
        <v>247</v>
      </c>
      <c r="C19" s="1" t="s">
        <v>249</v>
      </c>
      <c r="D19" s="4">
        <f>SUMIF(TSEL!$M$27:$M$70,$C19,TSEL!$O$27:$O$70)</f>
        <v>369</v>
      </c>
      <c r="E19" s="4">
        <f>SUMIF(XL!$M$27:$M$70,$C19,XL!$O$27:$O$70)</f>
        <v>64</v>
      </c>
      <c r="F19" s="4">
        <f>SUMIF(INDOSAT!$M$27:$M$70,$C19,INDOSAT!$O$27:$O$70)</f>
        <v>128</v>
      </c>
      <c r="G19" s="4">
        <f>SUMIF(THREE!$M$27:$M$70,$C19,THREE!$O$27:$O$70)</f>
        <v>87</v>
      </c>
      <c r="H19" s="4">
        <f>SUMIF(SMARTFREN!$M$27:$M$70,$C19,SMARTFREN!$O$27:$O$70)</f>
        <v>0</v>
      </c>
      <c r="I19" s="4">
        <f>SUMIF(TSEL!$M$27:$M$70,$C19,TSEL!$P$27:$P$70)</f>
        <v>358</v>
      </c>
      <c r="J19" s="4">
        <f>SUMIF(XL!$M$27:$M$70,$C19,XL!$P$27:$P$70)</f>
        <v>108</v>
      </c>
      <c r="K19" s="4">
        <f>SUMIF(INDOSAT!$M$27:$M$70,$C19,INDOSAT!$P$27:$P$70)</f>
        <v>68</v>
      </c>
      <c r="L19" s="4">
        <f>SUMIF(THREE!$M$27:$M$70,$C19,THREE!$P$27:$P$70)</f>
        <v>34</v>
      </c>
      <c r="M19" s="4">
        <f>SUMIF(SMARTFREN!$M$27:$M$70,$C19,SMARTFREN!$P$27:$P$70)</f>
        <v>0</v>
      </c>
      <c r="N19" s="4">
        <f>SUMIF(TSEL!$M$27:$M$70,$C19,TSEL!$Q$27:$Q$70)</f>
        <v>386</v>
      </c>
      <c r="O19" s="4">
        <f>SUMIF(XL!$M$27:$M$70,$C19,XL!$Q$27:$Q$70)</f>
        <v>90</v>
      </c>
      <c r="P19" s="4">
        <f>SUMIF(INDOSAT!$M$27:$M$70,$C19,INDOSAT!$Q$27:$Q$70)</f>
        <v>5</v>
      </c>
      <c r="Q19" s="4">
        <f>SUMIF(THREE!$M$27:$M$70,$C19,THREE!$Q$27:$Q$70)</f>
        <v>80</v>
      </c>
      <c r="R19" s="4">
        <f>SUMIF(SMARTFREN!$M$27:$M$70,$C19,SMARTFREN!$Q$27:$Q$70)</f>
        <v>0</v>
      </c>
      <c r="S19" s="4">
        <f t="shared" si="2"/>
        <v>1113</v>
      </c>
      <c r="T19" s="4">
        <f t="shared" si="3"/>
        <v>262</v>
      </c>
      <c r="U19" s="4">
        <f t="shared" si="4"/>
        <v>201</v>
      </c>
      <c r="V19" s="4">
        <f t="shared" si="5"/>
        <v>201</v>
      </c>
      <c r="W19" s="4">
        <f t="shared" si="6"/>
        <v>0</v>
      </c>
      <c r="X19" s="65">
        <f t="shared" si="7"/>
        <v>0.62633652222847491</v>
      </c>
      <c r="Y19" s="65">
        <f t="shared" si="8"/>
        <v>0.14743950478334272</v>
      </c>
      <c r="Z19" s="65">
        <f t="shared" si="9"/>
        <v>0.11311198649409117</v>
      </c>
      <c r="AA19" s="65">
        <f t="shared" si="10"/>
        <v>0.11311198649409117</v>
      </c>
      <c r="AB19" s="65">
        <f t="shared" si="11"/>
        <v>0</v>
      </c>
      <c r="AC19" s="65">
        <f t="shared" si="12"/>
        <v>0.68805704099821752</v>
      </c>
      <c r="AD19" s="65">
        <f t="shared" si="13"/>
        <v>0.16042780748663102</v>
      </c>
      <c r="AE19" s="65">
        <f t="shared" si="14"/>
        <v>8.9126559714795012E-3</v>
      </c>
      <c r="AF19" s="65">
        <f t="shared" si="15"/>
        <v>0.14260249554367202</v>
      </c>
      <c r="AG19" s="65">
        <f t="shared" si="16"/>
        <v>0</v>
      </c>
    </row>
    <row r="20" spans="1:33" x14ac:dyDescent="0.25">
      <c r="A20" s="1" t="s">
        <v>1</v>
      </c>
      <c r="B20" s="1" t="s">
        <v>247</v>
      </c>
      <c r="C20" s="1" t="s">
        <v>247</v>
      </c>
      <c r="D20" s="4">
        <f>SUMIF(TSEL!$M$27:$M$70,$C20,TSEL!$O$27:$O$70)</f>
        <v>274</v>
      </c>
      <c r="E20" s="4">
        <f>SUMIF(XL!$M$27:$M$70,$C20,XL!$O$27:$O$70)</f>
        <v>63</v>
      </c>
      <c r="F20" s="4">
        <f>SUMIF(INDOSAT!$M$27:$M$70,$C20,INDOSAT!$O$27:$O$70)</f>
        <v>134</v>
      </c>
      <c r="G20" s="4">
        <f>SUMIF(THREE!$M$27:$M$70,$C20,THREE!$O$27:$O$70)</f>
        <v>85</v>
      </c>
      <c r="H20" s="4">
        <f>SUMIF(SMARTFREN!$M$27:$M$70,$C20,SMARTFREN!$O$27:$O$70)</f>
        <v>0</v>
      </c>
      <c r="I20" s="4">
        <f>SUMIF(TSEL!$M$27:$M$70,$C20,TSEL!$P$27:$P$70)</f>
        <v>317</v>
      </c>
      <c r="J20" s="4">
        <f>SUMIF(XL!$M$27:$M$70,$C20,XL!$P$27:$P$70)</f>
        <v>126</v>
      </c>
      <c r="K20" s="4">
        <f>SUMIF(INDOSAT!$M$27:$M$70,$C20,INDOSAT!$P$27:$P$70)</f>
        <v>126</v>
      </c>
      <c r="L20" s="4">
        <f>SUMIF(THREE!$M$27:$M$70,$C20,THREE!$P$27:$P$70)</f>
        <v>82</v>
      </c>
      <c r="M20" s="4">
        <f>SUMIF(SMARTFREN!$M$27:$M$70,$C20,SMARTFREN!$P$27:$P$70)</f>
        <v>0</v>
      </c>
      <c r="N20" s="4">
        <f>SUMIF(TSEL!$M$27:$M$70,$C20,TSEL!$Q$27:$Q$70)</f>
        <v>287</v>
      </c>
      <c r="O20" s="4">
        <f>SUMIF(XL!$M$27:$M$70,$C20,XL!$Q$27:$Q$70)</f>
        <v>124</v>
      </c>
      <c r="P20" s="4">
        <f>SUMIF(INDOSAT!$M$27:$M$70,$C20,INDOSAT!$Q$27:$Q$70)</f>
        <v>46</v>
      </c>
      <c r="Q20" s="4">
        <f>SUMIF(THREE!$M$27:$M$70,$C20,THREE!$Q$27:$Q$70)</f>
        <v>82</v>
      </c>
      <c r="R20" s="4">
        <f>SUMIF(SMARTFREN!$M$27:$M$70,$C20,SMARTFREN!$Q$27:$Q$70)</f>
        <v>3</v>
      </c>
      <c r="S20" s="4">
        <f t="shared" si="2"/>
        <v>878</v>
      </c>
      <c r="T20" s="4">
        <f t="shared" si="3"/>
        <v>313</v>
      </c>
      <c r="U20" s="4">
        <f t="shared" si="4"/>
        <v>306</v>
      </c>
      <c r="V20" s="4">
        <f t="shared" si="5"/>
        <v>249</v>
      </c>
      <c r="W20" s="4">
        <f t="shared" si="6"/>
        <v>3</v>
      </c>
      <c r="X20" s="65">
        <f t="shared" si="7"/>
        <v>0.50200114351057745</v>
      </c>
      <c r="Y20" s="65">
        <f t="shared" si="8"/>
        <v>0.17895940537449972</v>
      </c>
      <c r="Z20" s="65">
        <f t="shared" si="9"/>
        <v>0.17495711835334476</v>
      </c>
      <c r="AA20" s="65">
        <f t="shared" si="10"/>
        <v>0.14236706689536879</v>
      </c>
      <c r="AB20" s="65">
        <f t="shared" si="11"/>
        <v>1.7152658662092624E-3</v>
      </c>
      <c r="AC20" s="65">
        <f t="shared" si="12"/>
        <v>0.52952029520295207</v>
      </c>
      <c r="AD20" s="65">
        <f t="shared" si="13"/>
        <v>0.22878228782287824</v>
      </c>
      <c r="AE20" s="65">
        <f t="shared" si="14"/>
        <v>8.4870848708487087E-2</v>
      </c>
      <c r="AF20" s="65">
        <f t="shared" si="15"/>
        <v>0.15129151291512916</v>
      </c>
      <c r="AG20" s="65">
        <f t="shared" si="16"/>
        <v>5.5350553505535052E-3</v>
      </c>
    </row>
    <row r="21" spans="1:33" x14ac:dyDescent="0.25">
      <c r="A21" s="69" t="s">
        <v>1</v>
      </c>
      <c r="B21" s="69" t="s">
        <v>247</v>
      </c>
      <c r="C21" s="69" t="s">
        <v>255</v>
      </c>
      <c r="D21" s="4">
        <f>SUMIF(TSEL!$M$27:$M$70,$C21,TSEL!$O$27:$O$70)</f>
        <v>87</v>
      </c>
      <c r="E21" s="4">
        <f>SUMIF(XL!$M$27:$M$70,$C21,XL!$O$27:$O$70)</f>
        <v>0</v>
      </c>
      <c r="F21" s="4">
        <f>SUMIF(INDOSAT!$M$27:$M$70,$C21,INDOSAT!$O$27:$O$70)</f>
        <v>0</v>
      </c>
      <c r="G21" s="4">
        <f>SUMIF(THREE!$M$27:$M$70,$C21,THREE!$O$27:$O$70)</f>
        <v>31</v>
      </c>
      <c r="H21" s="4">
        <f>SUMIF(SMARTFREN!$M$27:$M$70,$C21,SMARTFREN!$O$27:$O$70)</f>
        <v>0</v>
      </c>
      <c r="I21" s="4">
        <f>SUMIF(TSEL!$M$27:$M$70,$C21,TSEL!$P$27:$P$70)</f>
        <v>93</v>
      </c>
      <c r="J21" s="4">
        <f>SUMIF(XL!$M$27:$M$70,$C21,XL!$P$27:$P$70)</f>
        <v>0</v>
      </c>
      <c r="K21" s="4">
        <f>SUMIF(INDOSAT!$M$27:$M$70,$C21,INDOSAT!$P$27:$P$70)</f>
        <v>0</v>
      </c>
      <c r="L21" s="4">
        <f>SUMIF(THREE!$M$27:$M$70,$C21,THREE!$P$27:$P$70)</f>
        <v>30</v>
      </c>
      <c r="M21" s="4">
        <f>SUMIF(SMARTFREN!$M$27:$M$70,$C21,SMARTFREN!$P$27:$P$70)</f>
        <v>0</v>
      </c>
      <c r="N21" s="4">
        <f>SUMIF(TSEL!$M$27:$M$70,$C21,TSEL!$Q$27:$Q$70)</f>
        <v>94</v>
      </c>
      <c r="O21" s="4">
        <f>SUMIF(XL!$M$27:$M$70,$C21,XL!$Q$27:$Q$70)</f>
        <v>42</v>
      </c>
      <c r="P21" s="4">
        <f>SUMIF(INDOSAT!$M$27:$M$70,$C21,INDOSAT!$Q$27:$Q$70)</f>
        <v>5</v>
      </c>
      <c r="Q21" s="4">
        <f>SUMIF(THREE!$M$27:$M$70,$C21,THREE!$Q$27:$Q$70)</f>
        <v>30</v>
      </c>
      <c r="R21" s="4">
        <f>SUMIF(SMARTFREN!$M$27:$M$70,$C21,SMARTFREN!$Q$27:$Q$70)</f>
        <v>2</v>
      </c>
      <c r="S21" s="4">
        <f t="shared" si="2"/>
        <v>274</v>
      </c>
      <c r="T21" s="4">
        <f t="shared" si="3"/>
        <v>42</v>
      </c>
      <c r="U21" s="4">
        <f t="shared" si="4"/>
        <v>5</v>
      </c>
      <c r="V21" s="4">
        <f t="shared" si="5"/>
        <v>91</v>
      </c>
      <c r="W21" s="4">
        <f t="shared" si="6"/>
        <v>2</v>
      </c>
      <c r="X21" s="65">
        <f t="shared" si="7"/>
        <v>0.66183574879227058</v>
      </c>
      <c r="Y21" s="65">
        <f t="shared" si="8"/>
        <v>0.10144927536231885</v>
      </c>
      <c r="Z21" s="65">
        <f t="shared" si="9"/>
        <v>1.2077294685990338E-2</v>
      </c>
      <c r="AA21" s="65">
        <f t="shared" si="10"/>
        <v>0.21980676328502416</v>
      </c>
      <c r="AB21" s="65">
        <f t="shared" si="11"/>
        <v>4.830917874396135E-3</v>
      </c>
      <c r="AC21" s="65">
        <f t="shared" si="12"/>
        <v>0.54335260115606931</v>
      </c>
      <c r="AD21" s="65">
        <f t="shared" si="13"/>
        <v>0.24277456647398843</v>
      </c>
      <c r="AE21" s="65">
        <f t="shared" si="14"/>
        <v>2.8901734104046242E-2</v>
      </c>
      <c r="AF21" s="65">
        <f t="shared" si="15"/>
        <v>0.17341040462427745</v>
      </c>
      <c r="AG21" s="65">
        <f t="shared" si="16"/>
        <v>1.1560693641618497E-2</v>
      </c>
    </row>
    <row r="22" spans="1:33" x14ac:dyDescent="0.25">
      <c r="A22" s="69" t="s">
        <v>1</v>
      </c>
      <c r="B22" s="69" t="s">
        <v>241</v>
      </c>
      <c r="C22" s="69" t="s">
        <v>242</v>
      </c>
      <c r="D22" s="4">
        <f>SUMIF(TSEL!$M$27:$M$70,$C22,TSEL!$O$27:$O$70)</f>
        <v>335</v>
      </c>
      <c r="E22" s="4">
        <f>SUMIF(XL!$M$27:$M$70,$C22,XL!$O$27:$O$70)</f>
        <v>57</v>
      </c>
      <c r="F22" s="4">
        <f>SUMIF(INDOSAT!$M$27:$M$70,$C22,INDOSAT!$O$27:$O$70)</f>
        <v>84</v>
      </c>
      <c r="G22" s="4">
        <f>SUMIF(THREE!$M$27:$M$70,$C22,THREE!$O$27:$O$70)</f>
        <v>0</v>
      </c>
      <c r="H22" s="4">
        <f>SUMIF(SMARTFREN!$M$27:$M$70,$C22,SMARTFREN!$O$27:$O$70)</f>
        <v>0</v>
      </c>
      <c r="I22" s="4">
        <f>SUMIF(TSEL!$M$27:$M$70,$C22,TSEL!$P$27:$P$70)</f>
        <v>371</v>
      </c>
      <c r="J22" s="4">
        <f>SUMIF(XL!$M$27:$M$70,$C22,XL!$P$27:$P$70)</f>
        <v>79</v>
      </c>
      <c r="K22" s="4">
        <f>SUMIF(INDOSAT!$M$27:$M$70,$C22,INDOSAT!$P$27:$P$70)</f>
        <v>5</v>
      </c>
      <c r="L22" s="4">
        <f>SUMIF(THREE!$M$27:$M$70,$C22,THREE!$P$27:$P$70)</f>
        <v>0</v>
      </c>
      <c r="M22" s="4">
        <f>SUMIF(SMARTFREN!$M$27:$M$70,$C22,SMARTFREN!$P$27:$P$70)</f>
        <v>0</v>
      </c>
      <c r="N22" s="4">
        <f>SUMIF(TSEL!$M$27:$M$70,$C22,TSEL!$Q$27:$Q$70)</f>
        <v>378</v>
      </c>
      <c r="O22" s="4">
        <f>SUMIF(XL!$M$27:$M$70,$C22,XL!$Q$27:$Q$70)</f>
        <v>54</v>
      </c>
      <c r="P22" s="4">
        <f>SUMIF(INDOSAT!$M$27:$M$70,$C22,INDOSAT!$Q$27:$Q$70)</f>
        <v>4</v>
      </c>
      <c r="Q22" s="4">
        <f>SUMIF(THREE!$M$27:$M$70,$C22,THREE!$Q$27:$Q$70)</f>
        <v>0</v>
      </c>
      <c r="R22" s="4">
        <f>SUMIF(SMARTFREN!$M$27:$M$70,$C22,SMARTFREN!$Q$27:$Q$70)</f>
        <v>0</v>
      </c>
      <c r="S22" s="4">
        <f t="shared" si="2"/>
        <v>1084</v>
      </c>
      <c r="T22" s="4">
        <f t="shared" si="3"/>
        <v>190</v>
      </c>
      <c r="U22" s="4">
        <f t="shared" si="4"/>
        <v>93</v>
      </c>
      <c r="V22" s="4">
        <f t="shared" si="5"/>
        <v>0</v>
      </c>
      <c r="W22" s="4">
        <f t="shared" si="6"/>
        <v>0</v>
      </c>
      <c r="X22" s="65">
        <f t="shared" si="7"/>
        <v>0.79297732260424292</v>
      </c>
      <c r="Y22" s="65">
        <f t="shared" si="8"/>
        <v>0.13899049012435991</v>
      </c>
      <c r="Z22" s="65">
        <f t="shared" si="9"/>
        <v>6.8032187271397218E-2</v>
      </c>
      <c r="AA22" s="65">
        <f t="shared" si="10"/>
        <v>0</v>
      </c>
      <c r="AB22" s="65">
        <f t="shared" si="11"/>
        <v>0</v>
      </c>
      <c r="AC22" s="65">
        <f t="shared" si="12"/>
        <v>0.8669724770642202</v>
      </c>
      <c r="AD22" s="65">
        <f t="shared" si="13"/>
        <v>0.12385321100917432</v>
      </c>
      <c r="AE22" s="65">
        <f t="shared" si="14"/>
        <v>9.1743119266055051E-3</v>
      </c>
      <c r="AF22" s="65">
        <f t="shared" si="15"/>
        <v>0</v>
      </c>
      <c r="AG22" s="65">
        <f t="shared" si="16"/>
        <v>0</v>
      </c>
    </row>
    <row r="23" spans="1:33" x14ac:dyDescent="0.25">
      <c r="A23" s="69" t="s">
        <v>2</v>
      </c>
      <c r="B23" s="69" t="s">
        <v>3</v>
      </c>
      <c r="C23" s="69" t="s">
        <v>3</v>
      </c>
      <c r="D23" s="4">
        <f>SUMIF(TSEL!$M$27:$M$70,$C23,TSEL!$O$27:$O$70)</f>
        <v>464</v>
      </c>
      <c r="E23" s="4">
        <f>SUMIF(XL!$M$27:$M$70,$C23,XL!$O$27:$O$70)</f>
        <v>46</v>
      </c>
      <c r="F23" s="4">
        <f>SUMIF(INDOSAT!$M$27:$M$70,$C23,INDOSAT!$O$27:$O$70)</f>
        <v>57</v>
      </c>
      <c r="G23" s="4">
        <f>SUMIF(THREE!$M$27:$M$70,$C23,THREE!$O$27:$O$70)</f>
        <v>58</v>
      </c>
      <c r="H23" s="4">
        <f>SUMIF(SMARTFREN!$M$27:$M$70,$C23,SMARTFREN!$O$27:$O$70)</f>
        <v>0</v>
      </c>
      <c r="I23" s="4">
        <f>SUMIF(TSEL!$M$27:$M$70,$C23,TSEL!$P$27:$P$70)</f>
        <v>367</v>
      </c>
      <c r="J23" s="4">
        <f>SUMIF(XL!$M$27:$M$70,$C23,XL!$P$27:$P$70)</f>
        <v>111</v>
      </c>
      <c r="K23" s="4">
        <f>SUMIF(INDOSAT!$M$27:$M$70,$C23,INDOSAT!$P$27:$P$70)</f>
        <v>41</v>
      </c>
      <c r="L23" s="4">
        <f>SUMIF(THREE!$M$27:$M$70,$C23,THREE!$P$27:$P$70)</f>
        <v>3</v>
      </c>
      <c r="M23" s="4">
        <f>SUMIF(SMARTFREN!$M$27:$M$70,$C23,SMARTFREN!$P$27:$P$70)</f>
        <v>0</v>
      </c>
      <c r="N23" s="4">
        <f>SUMIF(TSEL!$M$27:$M$70,$C23,TSEL!$Q$27:$Q$70)</f>
        <v>447</v>
      </c>
      <c r="O23" s="4">
        <f>SUMIF(XL!$M$27:$M$70,$C23,XL!$Q$27:$Q$70)</f>
        <v>76</v>
      </c>
      <c r="P23" s="4">
        <f>SUMIF(INDOSAT!$M$27:$M$70,$C23,INDOSAT!$Q$27:$Q$70)</f>
        <v>18</v>
      </c>
      <c r="Q23" s="4">
        <f>SUMIF(THREE!$M$27:$M$70,$C23,THREE!$Q$27:$Q$70)</f>
        <v>233</v>
      </c>
      <c r="R23" s="4">
        <f>SUMIF(SMARTFREN!$M$27:$M$70,$C23,SMARTFREN!$Q$27:$Q$70)</f>
        <v>6</v>
      </c>
      <c r="S23" s="4">
        <f t="shared" si="2"/>
        <v>1278</v>
      </c>
      <c r="T23" s="4">
        <f t="shared" si="3"/>
        <v>233</v>
      </c>
      <c r="U23" s="4">
        <f t="shared" si="4"/>
        <v>116</v>
      </c>
      <c r="V23" s="4">
        <f t="shared" si="5"/>
        <v>294</v>
      </c>
      <c r="W23" s="4">
        <f t="shared" si="6"/>
        <v>6</v>
      </c>
      <c r="X23" s="65">
        <f t="shared" si="7"/>
        <v>0.66320705760249088</v>
      </c>
      <c r="Y23" s="65">
        <f t="shared" si="8"/>
        <v>0.1209133367929424</v>
      </c>
      <c r="Z23" s="65">
        <f t="shared" si="9"/>
        <v>6.0197197716658019E-2</v>
      </c>
      <c r="AA23" s="65">
        <f t="shared" si="10"/>
        <v>0.15256875973015049</v>
      </c>
      <c r="AB23" s="65">
        <f t="shared" si="11"/>
        <v>3.1136481577581734E-3</v>
      </c>
      <c r="AC23" s="65">
        <f t="shared" si="12"/>
        <v>0.57307692307692304</v>
      </c>
      <c r="AD23" s="65">
        <f t="shared" si="13"/>
        <v>9.7435897435897437E-2</v>
      </c>
      <c r="AE23" s="65">
        <f t="shared" si="14"/>
        <v>2.3076923076923078E-2</v>
      </c>
      <c r="AF23" s="65">
        <f t="shared" si="15"/>
        <v>0.29871794871794871</v>
      </c>
      <c r="AG23" s="65">
        <f t="shared" si="16"/>
        <v>7.6923076923076927E-3</v>
      </c>
    </row>
    <row r="24" spans="1:33" x14ac:dyDescent="0.25">
      <c r="A24" s="69" t="s">
        <v>2</v>
      </c>
      <c r="B24" s="69" t="s">
        <v>224</v>
      </c>
      <c r="C24" s="69" t="s">
        <v>225</v>
      </c>
      <c r="D24" s="4">
        <f>SUMIF(TSEL!$M$27:$M$70,$C24,TSEL!$O$27:$O$70)</f>
        <v>221</v>
      </c>
      <c r="E24" s="4">
        <f>SUMIF(XL!$M$27:$M$70,$C24,XL!$O$27:$O$70)</f>
        <v>36</v>
      </c>
      <c r="F24" s="4">
        <f>SUMIF(INDOSAT!$M$27:$M$70,$C24,INDOSAT!$O$27:$O$70)</f>
        <v>28</v>
      </c>
      <c r="G24" s="4">
        <f>SUMIF(THREE!$M$27:$M$70,$C24,THREE!$O$27:$O$70)</f>
        <v>0</v>
      </c>
      <c r="H24" s="4">
        <f>SUMIF(SMARTFREN!$M$27:$M$70,$C24,SMARTFREN!$O$27:$O$70)</f>
        <v>0</v>
      </c>
      <c r="I24" s="4">
        <f>SUMIF(TSEL!$M$27:$M$70,$C24,TSEL!$P$27:$P$70)</f>
        <v>152</v>
      </c>
      <c r="J24" s="4">
        <f>SUMIF(XL!$M$27:$M$70,$C24,XL!$P$27:$P$70)</f>
        <v>51</v>
      </c>
      <c r="K24" s="4">
        <f>SUMIF(INDOSAT!$M$27:$M$70,$C24,INDOSAT!$P$27:$P$70)</f>
        <v>10</v>
      </c>
      <c r="L24" s="4">
        <f>SUMIF(THREE!$M$27:$M$70,$C24,THREE!$P$27:$P$70)</f>
        <v>0</v>
      </c>
      <c r="M24" s="4">
        <f>SUMIF(SMARTFREN!$M$27:$M$70,$C24,SMARTFREN!$P$27:$P$70)</f>
        <v>0</v>
      </c>
      <c r="N24" s="4">
        <f>SUMIF(TSEL!$M$27:$M$70,$C24,TSEL!$Q$27:$Q$70)</f>
        <v>214</v>
      </c>
      <c r="O24" s="4">
        <f>SUMIF(XL!$M$27:$M$70,$C24,XL!$Q$27:$Q$70)</f>
        <v>28</v>
      </c>
      <c r="P24" s="4">
        <f>SUMIF(INDOSAT!$M$27:$M$70,$C24,INDOSAT!$Q$27:$Q$70)</f>
        <v>0</v>
      </c>
      <c r="Q24" s="4">
        <f>SUMIF(THREE!$M$27:$M$70,$C24,THREE!$Q$27:$Q$70)</f>
        <v>0</v>
      </c>
      <c r="R24" s="4">
        <f>SUMIF(SMARTFREN!$M$27:$M$70,$C24,SMARTFREN!$Q$27:$Q$70)</f>
        <v>0</v>
      </c>
      <c r="S24" s="4">
        <f t="shared" si="2"/>
        <v>587</v>
      </c>
      <c r="T24" s="4">
        <f t="shared" si="3"/>
        <v>115</v>
      </c>
      <c r="U24" s="4">
        <f t="shared" si="4"/>
        <v>38</v>
      </c>
      <c r="V24" s="4">
        <f t="shared" si="5"/>
        <v>0</v>
      </c>
      <c r="W24" s="4">
        <f t="shared" si="6"/>
        <v>0</v>
      </c>
      <c r="X24" s="65">
        <f t="shared" si="7"/>
        <v>0.79324324324324325</v>
      </c>
      <c r="Y24" s="65">
        <f t="shared" si="8"/>
        <v>0.1554054054054054</v>
      </c>
      <c r="Z24" s="65">
        <f t="shared" si="9"/>
        <v>5.1351351351351354E-2</v>
      </c>
      <c r="AA24" s="65">
        <f t="shared" si="10"/>
        <v>0</v>
      </c>
      <c r="AB24" s="65">
        <f t="shared" si="11"/>
        <v>0</v>
      </c>
      <c r="AC24" s="65">
        <f t="shared" si="12"/>
        <v>0.88429752066115708</v>
      </c>
      <c r="AD24" s="65">
        <f t="shared" si="13"/>
        <v>0.11570247933884298</v>
      </c>
      <c r="AE24" s="65">
        <f t="shared" si="14"/>
        <v>0</v>
      </c>
      <c r="AF24" s="65">
        <f t="shared" si="15"/>
        <v>0</v>
      </c>
      <c r="AG24" s="65">
        <f t="shared" si="16"/>
        <v>0</v>
      </c>
    </row>
    <row r="25" spans="1:33" x14ac:dyDescent="0.25">
      <c r="A25" s="69" t="s">
        <v>2</v>
      </c>
      <c r="B25" s="69" t="s">
        <v>224</v>
      </c>
      <c r="C25" s="69" t="s">
        <v>224</v>
      </c>
      <c r="D25" s="4">
        <f>SUMIF(TSEL!$M$27:$M$70,$C25,TSEL!$O$27:$O$70)</f>
        <v>418</v>
      </c>
      <c r="E25" s="4">
        <f>SUMIF(XL!$M$27:$M$70,$C25,XL!$O$27:$O$70)</f>
        <v>94</v>
      </c>
      <c r="F25" s="4">
        <f>SUMIF(INDOSAT!$M$27:$M$70,$C25,INDOSAT!$O$27:$O$70)</f>
        <v>43</v>
      </c>
      <c r="G25" s="4">
        <f>SUMIF(THREE!$M$27:$M$70,$C25,THREE!$O$27:$O$70)</f>
        <v>0</v>
      </c>
      <c r="H25" s="4">
        <f>SUMIF(SMARTFREN!$M$27:$M$70,$C25,SMARTFREN!$O$27:$O$70)</f>
        <v>0</v>
      </c>
      <c r="I25" s="4">
        <f>SUMIF(TSEL!$M$27:$M$70,$C25,TSEL!$P$27:$P$70)</f>
        <v>321</v>
      </c>
      <c r="J25" s="4">
        <f>SUMIF(XL!$M$27:$M$70,$C25,XL!$P$27:$P$70)</f>
        <v>157</v>
      </c>
      <c r="K25" s="4">
        <f>SUMIF(INDOSAT!$M$27:$M$70,$C25,INDOSAT!$P$27:$P$70)</f>
        <v>5</v>
      </c>
      <c r="L25" s="4">
        <f>SUMIF(THREE!$M$27:$M$70,$C25,THREE!$P$27:$P$70)</f>
        <v>0</v>
      </c>
      <c r="M25" s="4">
        <f>SUMIF(SMARTFREN!$M$27:$M$70,$C25,SMARTFREN!$P$27:$P$70)</f>
        <v>0</v>
      </c>
      <c r="N25" s="4">
        <f>SUMIF(TSEL!$M$27:$M$70,$C25,TSEL!$Q$27:$Q$70)</f>
        <v>415</v>
      </c>
      <c r="O25" s="4">
        <f>SUMIF(XL!$M$27:$M$70,$C25,XL!$Q$27:$Q$70)</f>
        <v>105</v>
      </c>
      <c r="P25" s="4">
        <f>SUMIF(INDOSAT!$M$27:$M$70,$C25,INDOSAT!$Q$27:$Q$70)</f>
        <v>0</v>
      </c>
      <c r="Q25" s="4">
        <f>SUMIF(THREE!$M$27:$M$70,$C25,THREE!$Q$27:$Q$70)</f>
        <v>0</v>
      </c>
      <c r="R25" s="4">
        <f>SUMIF(SMARTFREN!$M$27:$M$70,$C25,SMARTFREN!$Q$27:$Q$70)</f>
        <v>0</v>
      </c>
      <c r="S25" s="4">
        <f t="shared" si="2"/>
        <v>1154</v>
      </c>
      <c r="T25" s="4">
        <f t="shared" si="3"/>
        <v>356</v>
      </c>
      <c r="U25" s="4">
        <f t="shared" si="4"/>
        <v>48</v>
      </c>
      <c r="V25" s="4">
        <f t="shared" si="5"/>
        <v>0</v>
      </c>
      <c r="W25" s="4">
        <f t="shared" si="6"/>
        <v>0</v>
      </c>
      <c r="X25" s="65">
        <f t="shared" si="7"/>
        <v>0.74069319640564824</v>
      </c>
      <c r="Y25" s="65">
        <f t="shared" si="8"/>
        <v>0.22849807445442877</v>
      </c>
      <c r="Z25" s="65">
        <f t="shared" si="9"/>
        <v>3.0808729139922979E-2</v>
      </c>
      <c r="AA25" s="65">
        <f t="shared" si="10"/>
        <v>0</v>
      </c>
      <c r="AB25" s="65">
        <f t="shared" si="11"/>
        <v>0</v>
      </c>
      <c r="AC25" s="65">
        <f t="shared" si="12"/>
        <v>0.79807692307692313</v>
      </c>
      <c r="AD25" s="65">
        <f t="shared" si="13"/>
        <v>0.20192307692307693</v>
      </c>
      <c r="AE25" s="65">
        <f t="shared" si="14"/>
        <v>0</v>
      </c>
      <c r="AF25" s="65">
        <f t="shared" si="15"/>
        <v>0</v>
      </c>
      <c r="AG25" s="65">
        <f t="shared" si="16"/>
        <v>0</v>
      </c>
    </row>
    <row r="26" spans="1:33" x14ac:dyDescent="0.25">
      <c r="A26" s="69" t="s">
        <v>2</v>
      </c>
      <c r="B26" s="69" t="s">
        <v>224</v>
      </c>
      <c r="C26" s="69" t="s">
        <v>157</v>
      </c>
      <c r="D26" s="4">
        <f>SUMIF(TSEL!$M$27:$M$70,$C26,TSEL!$O$27:$O$70)</f>
        <v>76</v>
      </c>
      <c r="E26" s="4">
        <f>SUMIF(XL!$M$27:$M$70,$C26,XL!$O$27:$O$70)</f>
        <v>16</v>
      </c>
      <c r="F26" s="4">
        <f>SUMIF(INDOSAT!$M$27:$M$70,$C26,INDOSAT!$O$27:$O$70)</f>
        <v>21</v>
      </c>
      <c r="G26" s="4">
        <f>SUMIF(THREE!$M$27:$M$70,$C26,THREE!$O$27:$O$70)</f>
        <v>0</v>
      </c>
      <c r="H26" s="4">
        <f>SUMIF(SMARTFREN!$M$27:$M$70,$C26,SMARTFREN!$O$27:$O$70)</f>
        <v>0</v>
      </c>
      <c r="I26" s="4">
        <f>SUMIF(TSEL!$M$27:$M$70,$C26,TSEL!$P$27:$P$70)</f>
        <v>55</v>
      </c>
      <c r="J26" s="4">
        <f>SUMIF(XL!$M$27:$M$70,$C26,XL!$P$27:$P$70)</f>
        <v>11</v>
      </c>
      <c r="K26" s="4">
        <f>SUMIF(INDOSAT!$M$27:$M$70,$C26,INDOSAT!$P$27:$P$70)</f>
        <v>0</v>
      </c>
      <c r="L26" s="4">
        <f>SUMIF(THREE!$M$27:$M$70,$C26,THREE!$P$27:$P$70)</f>
        <v>0</v>
      </c>
      <c r="M26" s="4">
        <f>SUMIF(SMARTFREN!$M$27:$M$70,$C26,SMARTFREN!$P$27:$P$70)</f>
        <v>0</v>
      </c>
      <c r="N26" s="4">
        <f>SUMIF(TSEL!$M$27:$M$70,$C26,TSEL!$Q$27:$Q$70)</f>
        <v>76</v>
      </c>
      <c r="O26" s="4">
        <f>SUMIF(XL!$M$27:$M$70,$C26,XL!$Q$27:$Q$70)</f>
        <v>6</v>
      </c>
      <c r="P26" s="4">
        <f>SUMIF(INDOSAT!$M$27:$M$70,$C26,INDOSAT!$Q$27:$Q$70)</f>
        <v>0</v>
      </c>
      <c r="Q26" s="4">
        <f>SUMIF(THREE!$M$27:$M$70,$C26,THREE!$Q$27:$Q$70)</f>
        <v>0</v>
      </c>
      <c r="R26" s="4">
        <f>SUMIF(SMARTFREN!$M$27:$M$70,$C26,SMARTFREN!$Q$27:$Q$70)</f>
        <v>0</v>
      </c>
      <c r="S26" s="4">
        <f t="shared" si="2"/>
        <v>207</v>
      </c>
      <c r="T26" s="4">
        <f t="shared" si="3"/>
        <v>33</v>
      </c>
      <c r="U26" s="4">
        <f t="shared" si="4"/>
        <v>21</v>
      </c>
      <c r="V26" s="4">
        <f t="shared" si="5"/>
        <v>0</v>
      </c>
      <c r="W26" s="4">
        <f t="shared" si="6"/>
        <v>0</v>
      </c>
      <c r="X26" s="65">
        <f t="shared" si="7"/>
        <v>0.7931034482758621</v>
      </c>
      <c r="Y26" s="65">
        <f t="shared" si="8"/>
        <v>0.12643678160919541</v>
      </c>
      <c r="Z26" s="65">
        <f t="shared" si="9"/>
        <v>8.0459770114942528E-2</v>
      </c>
      <c r="AA26" s="65">
        <f t="shared" si="10"/>
        <v>0</v>
      </c>
      <c r="AB26" s="65">
        <f t="shared" si="11"/>
        <v>0</v>
      </c>
      <c r="AC26" s="65">
        <f t="shared" si="12"/>
        <v>0.92682926829268297</v>
      </c>
      <c r="AD26" s="65">
        <f t="shared" si="13"/>
        <v>7.3170731707317069E-2</v>
      </c>
      <c r="AE26" s="65">
        <f t="shared" si="14"/>
        <v>0</v>
      </c>
      <c r="AF26" s="65">
        <f t="shared" si="15"/>
        <v>0</v>
      </c>
      <c r="AG26" s="65">
        <f t="shared" si="16"/>
        <v>0</v>
      </c>
    </row>
    <row r="27" spans="1:33" x14ac:dyDescent="0.25">
      <c r="A27" s="69" t="s">
        <v>2</v>
      </c>
      <c r="B27" s="69" t="s">
        <v>232</v>
      </c>
      <c r="C27" s="69" t="s">
        <v>222</v>
      </c>
      <c r="D27" s="4">
        <f>SUMIF(TSEL!$M$27:$M$70,$C27,TSEL!$O$27:$O$70)</f>
        <v>285</v>
      </c>
      <c r="E27" s="4">
        <f>SUMIF(XL!$M$27:$M$70,$C27,XL!$O$27:$O$70)</f>
        <v>60</v>
      </c>
      <c r="F27" s="4">
        <f>SUMIF(INDOSAT!$M$27:$M$70,$C27,INDOSAT!$O$27:$O$70)</f>
        <v>61</v>
      </c>
      <c r="G27" s="4">
        <f>SUMIF(THREE!$M$27:$M$70,$C27,THREE!$O$27:$O$70)</f>
        <v>107</v>
      </c>
      <c r="H27" s="4">
        <f>SUMIF(SMARTFREN!$M$27:$M$70,$C27,SMARTFREN!$O$27:$O$70)</f>
        <v>0</v>
      </c>
      <c r="I27" s="4">
        <f>SUMIF(TSEL!$M$27:$M$70,$C27,TSEL!$P$27:$P$70)</f>
        <v>237</v>
      </c>
      <c r="J27" s="4">
        <f>SUMIF(XL!$M$27:$M$70,$C27,XL!$P$27:$P$70)</f>
        <v>121</v>
      </c>
      <c r="K27" s="4">
        <f>SUMIF(INDOSAT!$M$27:$M$70,$C27,INDOSAT!$P$27:$P$70)</f>
        <v>45</v>
      </c>
      <c r="L27" s="4">
        <f>SUMIF(THREE!$M$27:$M$70,$C27,THREE!$P$27:$P$70)</f>
        <v>85</v>
      </c>
      <c r="M27" s="4">
        <f>SUMIF(SMARTFREN!$M$27:$M$70,$C27,SMARTFREN!$P$27:$P$70)</f>
        <v>0</v>
      </c>
      <c r="N27" s="4">
        <f>SUMIF(TSEL!$M$27:$M$70,$C27,TSEL!$Q$27:$Q$70)</f>
        <v>279</v>
      </c>
      <c r="O27" s="4">
        <f>SUMIF(XL!$M$27:$M$70,$C27,XL!$Q$27:$Q$70)</f>
        <v>121</v>
      </c>
      <c r="P27" s="4">
        <f>SUMIF(INDOSAT!$M$27:$M$70,$C27,INDOSAT!$Q$27:$Q$70)</f>
        <v>2</v>
      </c>
      <c r="Q27" s="4">
        <f>SUMIF(THREE!$M$27:$M$70,$C27,THREE!$Q$27:$Q$70)</f>
        <v>136</v>
      </c>
      <c r="R27" s="4">
        <f>SUMIF(SMARTFREN!$M$27:$M$70,$C27,SMARTFREN!$Q$27:$Q$70)</f>
        <v>143</v>
      </c>
      <c r="S27" s="4">
        <f t="shared" si="2"/>
        <v>801</v>
      </c>
      <c r="T27" s="4">
        <f t="shared" si="3"/>
        <v>302</v>
      </c>
      <c r="U27" s="4">
        <f t="shared" si="4"/>
        <v>108</v>
      </c>
      <c r="V27" s="4">
        <f t="shared" si="5"/>
        <v>328</v>
      </c>
      <c r="W27" s="4">
        <f t="shared" si="6"/>
        <v>143</v>
      </c>
      <c r="X27" s="65">
        <f t="shared" si="7"/>
        <v>0.47621878715814508</v>
      </c>
      <c r="Y27" s="65">
        <f t="shared" si="8"/>
        <v>0.17954815695600476</v>
      </c>
      <c r="Z27" s="65">
        <f t="shared" si="9"/>
        <v>6.4209274673008326E-2</v>
      </c>
      <c r="AA27" s="65">
        <f t="shared" si="10"/>
        <v>0.19500594530321047</v>
      </c>
      <c r="AB27" s="65">
        <f t="shared" si="11"/>
        <v>8.5017835909631398E-2</v>
      </c>
      <c r="AC27" s="65">
        <f t="shared" si="12"/>
        <v>0.40969162995594716</v>
      </c>
      <c r="AD27" s="65">
        <f t="shared" si="13"/>
        <v>0.1776798825256975</v>
      </c>
      <c r="AE27" s="65">
        <f t="shared" si="14"/>
        <v>2.936857562408223E-3</v>
      </c>
      <c r="AF27" s="65">
        <f t="shared" si="15"/>
        <v>0.19970631424375918</v>
      </c>
      <c r="AG27" s="65">
        <f t="shared" si="16"/>
        <v>0.20998531571218795</v>
      </c>
    </row>
    <row r="28" spans="1:33" x14ac:dyDescent="0.25">
      <c r="A28" s="69" t="s">
        <v>2</v>
      </c>
      <c r="B28" s="69" t="s">
        <v>232</v>
      </c>
      <c r="C28" s="69" t="s">
        <v>221</v>
      </c>
      <c r="D28" s="4">
        <f>SUMIF(TSEL!$M$27:$M$70,$C28,TSEL!$O$27:$O$70)</f>
        <v>401</v>
      </c>
      <c r="E28" s="4">
        <f>SUMIF(XL!$M$27:$M$70,$C28,XL!$O$27:$O$70)</f>
        <v>77</v>
      </c>
      <c r="F28" s="4">
        <f>SUMIF(INDOSAT!$M$27:$M$70,$C28,INDOSAT!$O$27:$O$70)</f>
        <v>112</v>
      </c>
      <c r="G28" s="4">
        <f>SUMIF(THREE!$M$27:$M$70,$C28,THREE!$O$27:$O$70)</f>
        <v>123</v>
      </c>
      <c r="H28" s="4">
        <f>SUMIF(SMARTFREN!$M$27:$M$70,$C28,SMARTFREN!$O$27:$O$70)</f>
        <v>0</v>
      </c>
      <c r="I28" s="4">
        <f>SUMIF(TSEL!$M$27:$M$70,$C28,TSEL!$P$27:$P$70)</f>
        <v>284</v>
      </c>
      <c r="J28" s="4">
        <f>SUMIF(XL!$M$27:$M$70,$C28,XL!$P$27:$P$70)</f>
        <v>141</v>
      </c>
      <c r="K28" s="4">
        <f>SUMIF(INDOSAT!$M$27:$M$70,$C28,INDOSAT!$P$27:$P$70)</f>
        <v>57</v>
      </c>
      <c r="L28" s="4">
        <f>SUMIF(THREE!$M$27:$M$70,$C28,THREE!$P$27:$P$70)</f>
        <v>30</v>
      </c>
      <c r="M28" s="4">
        <f>SUMIF(SMARTFREN!$M$27:$M$70,$C28,SMARTFREN!$P$27:$P$70)</f>
        <v>0</v>
      </c>
      <c r="N28" s="4">
        <f>SUMIF(TSEL!$M$27:$M$70,$C28,TSEL!$Q$27:$Q$70)</f>
        <v>378</v>
      </c>
      <c r="O28" s="4">
        <f>SUMIF(XL!$M$27:$M$70,$C28,XL!$Q$27:$Q$70)</f>
        <v>76</v>
      </c>
      <c r="P28" s="4">
        <f>SUMIF(INDOSAT!$M$27:$M$70,$C28,INDOSAT!$Q$27:$Q$70)</f>
        <v>0</v>
      </c>
      <c r="Q28" s="4">
        <f>SUMIF(THREE!$M$27:$M$70,$C28,THREE!$Q$27:$Q$70)</f>
        <v>148</v>
      </c>
      <c r="R28" s="4">
        <f>SUMIF(SMARTFREN!$M$27:$M$70,$C28,SMARTFREN!$Q$27:$Q$70)</f>
        <v>62</v>
      </c>
      <c r="S28" s="4">
        <f t="shared" si="2"/>
        <v>1063</v>
      </c>
      <c r="T28" s="4">
        <f t="shared" si="3"/>
        <v>294</v>
      </c>
      <c r="U28" s="4">
        <f t="shared" si="4"/>
        <v>169</v>
      </c>
      <c r="V28" s="4">
        <f t="shared" si="5"/>
        <v>301</v>
      </c>
      <c r="W28" s="4">
        <f t="shared" si="6"/>
        <v>62</v>
      </c>
      <c r="X28" s="65">
        <f t="shared" si="7"/>
        <v>0.5627316040232927</v>
      </c>
      <c r="Y28" s="65">
        <f t="shared" si="8"/>
        <v>0.15563790365272631</v>
      </c>
      <c r="Z28" s="65">
        <f t="shared" si="9"/>
        <v>8.9465325569084167E-2</v>
      </c>
      <c r="AA28" s="65">
        <f t="shared" si="10"/>
        <v>0.15934356802541028</v>
      </c>
      <c r="AB28" s="65">
        <f t="shared" si="11"/>
        <v>3.2821598729486499E-2</v>
      </c>
      <c r="AC28" s="65">
        <f t="shared" si="12"/>
        <v>0.56927710843373491</v>
      </c>
      <c r="AD28" s="65">
        <f t="shared" si="13"/>
        <v>0.1144578313253012</v>
      </c>
      <c r="AE28" s="65">
        <f t="shared" si="14"/>
        <v>0</v>
      </c>
      <c r="AF28" s="65">
        <f t="shared" si="15"/>
        <v>0.22289156626506024</v>
      </c>
      <c r="AG28" s="65">
        <f t="shared" si="16"/>
        <v>9.337349397590361E-2</v>
      </c>
    </row>
    <row r="29" spans="1:33" x14ac:dyDescent="0.25">
      <c r="A29" s="69" t="s">
        <v>2</v>
      </c>
      <c r="B29" s="69" t="s">
        <v>232</v>
      </c>
      <c r="C29" s="69" t="s">
        <v>145</v>
      </c>
      <c r="D29" s="4">
        <f>SUMIF(TSEL!$M$27:$M$70,$C29,TSEL!$O$27:$O$70)</f>
        <v>509</v>
      </c>
      <c r="E29" s="4">
        <f>SUMIF(XL!$M$27:$M$70,$C29,XL!$O$27:$O$70)</f>
        <v>51</v>
      </c>
      <c r="F29" s="4">
        <f>SUMIF(INDOSAT!$M$27:$M$70,$C29,INDOSAT!$O$27:$O$70)</f>
        <v>112</v>
      </c>
      <c r="G29" s="4">
        <f>SUMIF(THREE!$M$27:$M$70,$C29,THREE!$O$27:$O$70)</f>
        <v>86</v>
      </c>
      <c r="H29" s="4">
        <f>SUMIF(SMARTFREN!$M$27:$M$70,$C29,SMARTFREN!$O$27:$O$70)</f>
        <v>0</v>
      </c>
      <c r="I29" s="4">
        <f>SUMIF(TSEL!$M$27:$M$70,$C29,TSEL!$P$27:$P$70)</f>
        <v>436</v>
      </c>
      <c r="J29" s="4">
        <f>SUMIF(XL!$M$27:$M$70,$C29,XL!$P$27:$P$70)</f>
        <v>181</v>
      </c>
      <c r="K29" s="4">
        <f>SUMIF(INDOSAT!$M$27:$M$70,$C29,INDOSAT!$P$27:$P$70)</f>
        <v>119</v>
      </c>
      <c r="L29" s="4">
        <f>SUMIF(THREE!$M$27:$M$70,$C29,THREE!$P$27:$P$70)</f>
        <v>145</v>
      </c>
      <c r="M29" s="4">
        <f>SUMIF(SMARTFREN!$M$27:$M$70,$C29,SMARTFREN!$P$27:$P$70)</f>
        <v>0</v>
      </c>
      <c r="N29" s="4">
        <f>SUMIF(TSEL!$M$27:$M$70,$C29,TSEL!$Q$27:$Q$70)</f>
        <v>501</v>
      </c>
      <c r="O29" s="4">
        <f>SUMIF(XL!$M$27:$M$70,$C29,XL!$Q$27:$Q$70)</f>
        <v>161</v>
      </c>
      <c r="P29" s="4">
        <f>SUMIF(INDOSAT!$M$27:$M$70,$C29,INDOSAT!$Q$27:$Q$70)</f>
        <v>2</v>
      </c>
      <c r="Q29" s="4">
        <f>SUMIF(THREE!$M$27:$M$70,$C29,THREE!$Q$27:$Q$70)</f>
        <v>341</v>
      </c>
      <c r="R29" s="4">
        <f>SUMIF(SMARTFREN!$M$27:$M$70,$C29,SMARTFREN!$Q$27:$Q$70)</f>
        <v>152</v>
      </c>
      <c r="S29" s="4">
        <f t="shared" si="2"/>
        <v>1446</v>
      </c>
      <c r="T29" s="4">
        <f t="shared" si="3"/>
        <v>393</v>
      </c>
      <c r="U29" s="4">
        <f t="shared" si="4"/>
        <v>233</v>
      </c>
      <c r="V29" s="4">
        <f t="shared" si="5"/>
        <v>572</v>
      </c>
      <c r="W29" s="4">
        <f t="shared" si="6"/>
        <v>152</v>
      </c>
      <c r="X29" s="65">
        <f t="shared" si="7"/>
        <v>0.51716738197424894</v>
      </c>
      <c r="Y29" s="65">
        <f t="shared" si="8"/>
        <v>0.1405579399141631</v>
      </c>
      <c r="Z29" s="65">
        <f t="shared" si="9"/>
        <v>8.3333333333333329E-2</v>
      </c>
      <c r="AA29" s="65">
        <f t="shared" si="10"/>
        <v>0.20457796852646637</v>
      </c>
      <c r="AB29" s="65">
        <f t="shared" si="11"/>
        <v>5.4363376251788269E-2</v>
      </c>
      <c r="AC29" s="65">
        <f t="shared" si="12"/>
        <v>0.43301642178046673</v>
      </c>
      <c r="AD29" s="65">
        <f t="shared" si="13"/>
        <v>0.13915298184961106</v>
      </c>
      <c r="AE29" s="65">
        <f t="shared" si="14"/>
        <v>1.7286084701815039E-3</v>
      </c>
      <c r="AF29" s="65">
        <f t="shared" si="15"/>
        <v>0.29472774416594644</v>
      </c>
      <c r="AG29" s="65">
        <f t="shared" si="16"/>
        <v>0.1313742437337943</v>
      </c>
    </row>
    <row r="30" spans="1:33" x14ac:dyDescent="0.25">
      <c r="A30" s="69" t="s">
        <v>2</v>
      </c>
      <c r="B30" s="69" t="s">
        <v>232</v>
      </c>
      <c r="C30" s="69" t="s">
        <v>231</v>
      </c>
      <c r="D30" s="4">
        <f>SUMIF(TSEL!$M$27:$M$70,$C30,TSEL!$O$27:$O$70)</f>
        <v>529</v>
      </c>
      <c r="E30" s="4">
        <f>SUMIF(XL!$M$27:$M$70,$C30,XL!$O$27:$O$70)</f>
        <v>151</v>
      </c>
      <c r="F30" s="4">
        <f>SUMIF(INDOSAT!$M$27:$M$70,$C30,INDOSAT!$O$27:$O$70)</f>
        <v>239</v>
      </c>
      <c r="G30" s="4">
        <f>SUMIF(THREE!$M$27:$M$70,$C30,THREE!$O$27:$O$70)</f>
        <v>293</v>
      </c>
      <c r="H30" s="4">
        <f>SUMIF(SMARTFREN!$M$27:$M$70,$C30,SMARTFREN!$O$27:$O$70)</f>
        <v>0</v>
      </c>
      <c r="I30" s="4">
        <f>SUMIF(TSEL!$M$27:$M$70,$C30,TSEL!$P$27:$P$70)</f>
        <v>469</v>
      </c>
      <c r="J30" s="4">
        <f>SUMIF(XL!$M$27:$M$70,$C30,XL!$P$27:$P$70)</f>
        <v>166</v>
      </c>
      <c r="K30" s="4">
        <f>SUMIF(INDOSAT!$M$27:$M$70,$C30,INDOSAT!$P$27:$P$70)</f>
        <v>371</v>
      </c>
      <c r="L30" s="4">
        <f>SUMIF(THREE!$M$27:$M$70,$C30,THREE!$P$27:$P$70)</f>
        <v>215</v>
      </c>
      <c r="M30" s="4">
        <f>SUMIF(SMARTFREN!$M$27:$M$70,$C30,SMARTFREN!$P$27:$P$70)</f>
        <v>0</v>
      </c>
      <c r="N30" s="4">
        <f>SUMIF(TSEL!$M$27:$M$70,$C30,TSEL!$Q$27:$Q$70)</f>
        <v>527</v>
      </c>
      <c r="O30" s="4">
        <f>SUMIF(XL!$M$27:$M$70,$C30,XL!$Q$27:$Q$70)</f>
        <v>162</v>
      </c>
      <c r="P30" s="4">
        <f>SUMIF(INDOSAT!$M$27:$M$70,$C30,INDOSAT!$Q$27:$Q$70)</f>
        <v>93</v>
      </c>
      <c r="Q30" s="4">
        <f>SUMIF(THREE!$M$27:$M$70,$C30,THREE!$Q$27:$Q$70)</f>
        <v>492</v>
      </c>
      <c r="R30" s="4">
        <f>SUMIF(SMARTFREN!$M$27:$M$70,$C30,SMARTFREN!$Q$27:$Q$70)</f>
        <v>105</v>
      </c>
      <c r="S30" s="4">
        <f t="shared" si="2"/>
        <v>1525</v>
      </c>
      <c r="T30" s="4">
        <f t="shared" si="3"/>
        <v>479</v>
      </c>
      <c r="U30" s="4">
        <f t="shared" si="4"/>
        <v>703</v>
      </c>
      <c r="V30" s="4">
        <f t="shared" si="5"/>
        <v>1000</v>
      </c>
      <c r="W30" s="4">
        <f t="shared" si="6"/>
        <v>105</v>
      </c>
      <c r="X30" s="65">
        <f t="shared" si="7"/>
        <v>0.40005246589716686</v>
      </c>
      <c r="Y30" s="65">
        <f t="shared" si="8"/>
        <v>0.12565582371458553</v>
      </c>
      <c r="Z30" s="65">
        <f t="shared" si="9"/>
        <v>0.18441762854144805</v>
      </c>
      <c r="AA30" s="65">
        <f t="shared" si="10"/>
        <v>0.26232948583420779</v>
      </c>
      <c r="AB30" s="65">
        <f t="shared" si="11"/>
        <v>2.7544596012591814E-2</v>
      </c>
      <c r="AC30" s="65">
        <f t="shared" si="12"/>
        <v>0.38216098622189992</v>
      </c>
      <c r="AD30" s="65">
        <f t="shared" si="13"/>
        <v>0.11747643219724438</v>
      </c>
      <c r="AE30" s="65">
        <f t="shared" si="14"/>
        <v>6.7440174039158807E-2</v>
      </c>
      <c r="AF30" s="65">
        <f t="shared" si="15"/>
        <v>0.35678027556200143</v>
      </c>
      <c r="AG30" s="65">
        <f t="shared" si="16"/>
        <v>7.6142131979695438E-2</v>
      </c>
    </row>
    <row r="31" spans="1:33" x14ac:dyDescent="0.25">
      <c r="A31" s="69" t="s">
        <v>2</v>
      </c>
      <c r="B31" s="69" t="s">
        <v>229</v>
      </c>
      <c r="C31" s="69" t="s">
        <v>223</v>
      </c>
      <c r="D31" s="4">
        <f>SUMIF(TSEL!$M$27:$M$70,$C31,TSEL!$O$27:$O$70)</f>
        <v>525</v>
      </c>
      <c r="E31" s="4">
        <f>SUMIF(XL!$M$27:$M$70,$C31,XL!$O$27:$O$70)</f>
        <v>67</v>
      </c>
      <c r="F31" s="4">
        <f>SUMIF(INDOSAT!$M$27:$M$70,$C31,INDOSAT!$O$27:$O$70)</f>
        <v>118</v>
      </c>
      <c r="G31" s="4">
        <f>SUMIF(THREE!$M$27:$M$70,$C31,THREE!$O$27:$O$70)</f>
        <v>199</v>
      </c>
      <c r="H31" s="4">
        <f>SUMIF(SMARTFREN!$M$27:$M$70,$C31,SMARTFREN!$O$27:$O$70)</f>
        <v>0</v>
      </c>
      <c r="I31" s="4">
        <f>SUMIF(TSEL!$M$27:$M$70,$C31,TSEL!$P$27:$P$70)</f>
        <v>428</v>
      </c>
      <c r="J31" s="4">
        <f>SUMIF(XL!$M$27:$M$70,$C31,XL!$P$27:$P$70)</f>
        <v>198</v>
      </c>
      <c r="K31" s="4">
        <f>SUMIF(INDOSAT!$M$27:$M$70,$C31,INDOSAT!$P$27:$P$70)</f>
        <v>87</v>
      </c>
      <c r="L31" s="4">
        <f>SUMIF(THREE!$M$27:$M$70,$C31,THREE!$P$27:$P$70)</f>
        <v>173</v>
      </c>
      <c r="M31" s="4">
        <f>SUMIF(SMARTFREN!$M$27:$M$70,$C31,SMARTFREN!$P$27:$P$70)</f>
        <v>0</v>
      </c>
      <c r="N31" s="4">
        <f>SUMIF(TSEL!$M$27:$M$70,$C31,TSEL!$Q$27:$Q$70)</f>
        <v>484</v>
      </c>
      <c r="O31" s="4">
        <f>SUMIF(XL!$M$27:$M$70,$C31,XL!$Q$27:$Q$70)</f>
        <v>57</v>
      </c>
      <c r="P31" s="4">
        <f>SUMIF(INDOSAT!$M$27:$M$70,$C31,INDOSAT!$Q$27:$Q$70)</f>
        <v>35</v>
      </c>
      <c r="Q31" s="4">
        <f>SUMIF(THREE!$M$27:$M$70,$C31,THREE!$Q$27:$Q$70)</f>
        <v>282</v>
      </c>
      <c r="R31" s="4">
        <f>SUMIF(SMARTFREN!$M$27:$M$70,$C31,SMARTFREN!$Q$27:$Q$70)</f>
        <v>51</v>
      </c>
      <c r="S31" s="4">
        <f t="shared" si="2"/>
        <v>1437</v>
      </c>
      <c r="T31" s="4">
        <f t="shared" si="3"/>
        <v>322</v>
      </c>
      <c r="U31" s="4">
        <f t="shared" si="4"/>
        <v>240</v>
      </c>
      <c r="V31" s="4">
        <f t="shared" si="5"/>
        <v>654</v>
      </c>
      <c r="W31" s="4">
        <f t="shared" si="6"/>
        <v>51</v>
      </c>
      <c r="X31" s="65">
        <f t="shared" si="7"/>
        <v>0.53143491124260356</v>
      </c>
      <c r="Y31" s="65">
        <f t="shared" si="8"/>
        <v>0.11908284023668639</v>
      </c>
      <c r="Z31" s="65">
        <f t="shared" si="9"/>
        <v>8.8757396449704137E-2</v>
      </c>
      <c r="AA31" s="65">
        <f t="shared" si="10"/>
        <v>0.24186390532544377</v>
      </c>
      <c r="AB31" s="65">
        <f t="shared" si="11"/>
        <v>1.8860946745562129E-2</v>
      </c>
      <c r="AC31" s="65">
        <f t="shared" si="12"/>
        <v>0.53245324532453242</v>
      </c>
      <c r="AD31" s="65">
        <f t="shared" si="13"/>
        <v>6.2706270627062702E-2</v>
      </c>
      <c r="AE31" s="65">
        <f t="shared" si="14"/>
        <v>3.8503850385038507E-2</v>
      </c>
      <c r="AF31" s="65">
        <f t="shared" si="15"/>
        <v>0.31023102310231021</v>
      </c>
      <c r="AG31" s="65">
        <f t="shared" si="16"/>
        <v>5.6105610561056105E-2</v>
      </c>
    </row>
    <row r="32" spans="1:33" x14ac:dyDescent="0.25">
      <c r="A32" s="69" t="s">
        <v>2</v>
      </c>
      <c r="B32" s="69" t="s">
        <v>229</v>
      </c>
      <c r="C32" s="69" t="s">
        <v>229</v>
      </c>
      <c r="D32" s="4">
        <f>SUMIF(TSEL!$M$27:$M$70,$C32,TSEL!$O$27:$O$70)</f>
        <v>280</v>
      </c>
      <c r="E32" s="4">
        <f>SUMIF(XL!$M$27:$M$70,$C32,XL!$O$27:$O$70)</f>
        <v>39</v>
      </c>
      <c r="F32" s="4">
        <f>SUMIF(INDOSAT!$M$27:$M$70,$C32,INDOSAT!$O$27:$O$70)</f>
        <v>65</v>
      </c>
      <c r="G32" s="4">
        <f>SUMIF(THREE!$M$27:$M$70,$C32,THREE!$O$27:$O$70)</f>
        <v>139</v>
      </c>
      <c r="H32" s="4">
        <f>SUMIF(SMARTFREN!$M$27:$M$70,$C32,SMARTFREN!$O$27:$O$70)</f>
        <v>0</v>
      </c>
      <c r="I32" s="4">
        <f>SUMIF(TSEL!$M$27:$M$70,$C32,TSEL!$P$27:$P$70)</f>
        <v>266</v>
      </c>
      <c r="J32" s="4">
        <f>SUMIF(XL!$M$27:$M$70,$C32,XL!$P$27:$P$70)</f>
        <v>108</v>
      </c>
      <c r="K32" s="4">
        <f>SUMIF(INDOSAT!$M$27:$M$70,$C32,INDOSAT!$P$27:$P$70)</f>
        <v>101</v>
      </c>
      <c r="L32" s="4">
        <f>SUMIF(THREE!$M$27:$M$70,$C32,THREE!$P$27:$P$70)</f>
        <v>140</v>
      </c>
      <c r="M32" s="4">
        <f>SUMIF(SMARTFREN!$M$27:$M$70,$C32,SMARTFREN!$P$27:$P$70)</f>
        <v>0</v>
      </c>
      <c r="N32" s="4">
        <f>SUMIF(TSEL!$M$27:$M$70,$C32,TSEL!$Q$27:$Q$70)</f>
        <v>280</v>
      </c>
      <c r="O32" s="4">
        <f>SUMIF(XL!$M$27:$M$70,$C32,XL!$Q$27:$Q$70)</f>
        <v>104</v>
      </c>
      <c r="P32" s="4">
        <f>SUMIF(INDOSAT!$M$27:$M$70,$C32,INDOSAT!$Q$27:$Q$70)</f>
        <v>9</v>
      </c>
      <c r="Q32" s="4">
        <f>SUMIF(THREE!$M$27:$M$70,$C32,THREE!$Q$27:$Q$70)</f>
        <v>247</v>
      </c>
      <c r="R32" s="4">
        <f>SUMIF(SMARTFREN!$M$27:$M$70,$C32,SMARTFREN!$Q$27:$Q$70)</f>
        <v>30</v>
      </c>
      <c r="S32" s="4">
        <f t="shared" si="2"/>
        <v>826</v>
      </c>
      <c r="T32" s="4">
        <f t="shared" si="3"/>
        <v>251</v>
      </c>
      <c r="U32" s="4">
        <f t="shared" si="4"/>
        <v>175</v>
      </c>
      <c r="V32" s="4">
        <f t="shared" si="5"/>
        <v>526</v>
      </c>
      <c r="W32" s="4">
        <f t="shared" si="6"/>
        <v>30</v>
      </c>
      <c r="X32" s="65">
        <f t="shared" si="7"/>
        <v>0.45685840707964603</v>
      </c>
      <c r="Y32" s="65">
        <f t="shared" si="8"/>
        <v>0.13882743362831859</v>
      </c>
      <c r="Z32" s="65">
        <f t="shared" si="9"/>
        <v>9.6792035398230086E-2</v>
      </c>
      <c r="AA32" s="65">
        <f t="shared" si="10"/>
        <v>0.29092920353982299</v>
      </c>
      <c r="AB32" s="65">
        <f t="shared" si="11"/>
        <v>1.6592920353982302E-2</v>
      </c>
      <c r="AC32" s="65">
        <f t="shared" si="12"/>
        <v>0.41791044776119401</v>
      </c>
      <c r="AD32" s="65">
        <f t="shared" si="13"/>
        <v>0.15522388059701492</v>
      </c>
      <c r="AE32" s="65">
        <f t="shared" si="14"/>
        <v>1.3432835820895522E-2</v>
      </c>
      <c r="AF32" s="65">
        <f t="shared" si="15"/>
        <v>0.36865671641791042</v>
      </c>
      <c r="AG32" s="65">
        <f t="shared" si="16"/>
        <v>4.4776119402985072E-2</v>
      </c>
    </row>
    <row r="33" spans="1:33" x14ac:dyDescent="0.25">
      <c r="A33" s="69" t="s">
        <v>2</v>
      </c>
      <c r="B33" s="69" t="s">
        <v>229</v>
      </c>
      <c r="C33" s="69" t="s">
        <v>228</v>
      </c>
      <c r="D33" s="4">
        <f>SUMIF(TSEL!$M$27:$M$70,$C33,TSEL!$O$27:$O$70)</f>
        <v>282</v>
      </c>
      <c r="E33" s="4">
        <f>SUMIF(XL!$M$27:$M$70,$C33,XL!$O$27:$O$70)</f>
        <v>0</v>
      </c>
      <c r="F33" s="4">
        <f>SUMIF(INDOSAT!$M$27:$M$70,$C33,INDOSAT!$O$27:$O$70)</f>
        <v>4</v>
      </c>
      <c r="G33" s="4">
        <f>SUMIF(THREE!$M$27:$M$70,$C33,THREE!$O$27:$O$70)</f>
        <v>0</v>
      </c>
      <c r="H33" s="4">
        <f>SUMIF(SMARTFREN!$M$27:$M$70,$C33,SMARTFREN!$O$27:$O$70)</f>
        <v>0</v>
      </c>
      <c r="I33" s="4">
        <f>SUMIF(TSEL!$M$27:$M$70,$C33,TSEL!$P$27:$P$70)</f>
        <v>209</v>
      </c>
      <c r="J33" s="4">
        <f>SUMIF(XL!$M$27:$M$70,$C33,XL!$P$27:$P$70)</f>
        <v>0</v>
      </c>
      <c r="K33" s="4">
        <f>SUMIF(INDOSAT!$M$27:$M$70,$C33,INDOSAT!$P$27:$P$70)</f>
        <v>0</v>
      </c>
      <c r="L33" s="4">
        <f>SUMIF(THREE!$M$27:$M$70,$C33,THREE!$P$27:$P$70)</f>
        <v>0</v>
      </c>
      <c r="M33" s="4">
        <f>SUMIF(SMARTFREN!$M$27:$M$70,$C33,SMARTFREN!$P$27:$P$70)</f>
        <v>0</v>
      </c>
      <c r="N33" s="4">
        <f>SUMIF(TSEL!$M$27:$M$70,$C33,TSEL!$Q$27:$Q$70)</f>
        <v>267</v>
      </c>
      <c r="O33" s="4">
        <f>SUMIF(XL!$M$27:$M$70,$C33,XL!$Q$27:$Q$70)</f>
        <v>0</v>
      </c>
      <c r="P33" s="4">
        <f>SUMIF(INDOSAT!$M$27:$M$70,$C33,INDOSAT!$Q$27:$Q$70)</f>
        <v>5</v>
      </c>
      <c r="Q33" s="4">
        <f>SUMIF(THREE!$M$27:$M$70,$C33,THREE!$Q$27:$Q$70)</f>
        <v>0</v>
      </c>
      <c r="R33" s="4">
        <f>SUMIF(SMARTFREN!$M$27:$M$70,$C33,SMARTFREN!$Q$27:$Q$70)</f>
        <v>0</v>
      </c>
      <c r="S33" s="4">
        <f t="shared" si="2"/>
        <v>758</v>
      </c>
      <c r="T33" s="4">
        <f t="shared" si="3"/>
        <v>0</v>
      </c>
      <c r="U33" s="4">
        <f t="shared" si="4"/>
        <v>9</v>
      </c>
      <c r="V33" s="4">
        <f t="shared" si="5"/>
        <v>0</v>
      </c>
      <c r="W33" s="4">
        <f t="shared" si="6"/>
        <v>0</v>
      </c>
      <c r="X33" s="65">
        <f t="shared" si="7"/>
        <v>0.98826597131681881</v>
      </c>
      <c r="Y33" s="65">
        <f t="shared" si="8"/>
        <v>0</v>
      </c>
      <c r="Z33" s="65">
        <f t="shared" si="9"/>
        <v>1.1734028683181226E-2</v>
      </c>
      <c r="AA33" s="65">
        <f t="shared" si="10"/>
        <v>0</v>
      </c>
      <c r="AB33" s="65">
        <f t="shared" si="11"/>
        <v>0</v>
      </c>
      <c r="AC33" s="65">
        <f t="shared" si="12"/>
        <v>0.98161764705882348</v>
      </c>
      <c r="AD33" s="65">
        <f t="shared" si="13"/>
        <v>0</v>
      </c>
      <c r="AE33" s="65">
        <f t="shared" si="14"/>
        <v>1.8382352941176471E-2</v>
      </c>
      <c r="AF33" s="65">
        <f t="shared" si="15"/>
        <v>0</v>
      </c>
      <c r="AG33" s="65">
        <f t="shared" si="16"/>
        <v>0</v>
      </c>
    </row>
    <row r="34" spans="1:33" x14ac:dyDescent="0.25">
      <c r="A34" s="69" t="s">
        <v>2</v>
      </c>
      <c r="B34" s="69" t="s">
        <v>226</v>
      </c>
      <c r="C34" s="69" t="s">
        <v>123</v>
      </c>
      <c r="D34" s="4">
        <f>SUMIF(TSEL!$M$27:$M$70,$C34,TSEL!$O$27:$O$70)</f>
        <v>281</v>
      </c>
      <c r="E34" s="4">
        <f>SUMIF(XL!$M$27:$M$70,$C34,XL!$O$27:$O$70)</f>
        <v>8</v>
      </c>
      <c r="F34" s="4">
        <f>SUMIF(INDOSAT!$M$27:$M$70,$C34,INDOSAT!$O$27:$O$70)</f>
        <v>47</v>
      </c>
      <c r="G34" s="4">
        <f>SUMIF(THREE!$M$27:$M$70,$C34,THREE!$O$27:$O$70)</f>
        <v>0</v>
      </c>
      <c r="H34" s="4">
        <f>SUMIF(SMARTFREN!$M$27:$M$70,$C34,SMARTFREN!$O$27:$O$70)</f>
        <v>0</v>
      </c>
      <c r="I34" s="4">
        <f>SUMIF(TSEL!$M$27:$M$70,$C34,TSEL!$P$27:$P$70)</f>
        <v>175</v>
      </c>
      <c r="J34" s="4">
        <f>SUMIF(XL!$M$27:$M$70,$C34,XL!$P$27:$P$70)</f>
        <v>8</v>
      </c>
      <c r="K34" s="4">
        <f>SUMIF(INDOSAT!$M$27:$M$70,$C34,INDOSAT!$P$27:$P$70)</f>
        <v>0</v>
      </c>
      <c r="L34" s="4">
        <f>SUMIF(THREE!$M$27:$M$70,$C34,THREE!$P$27:$P$70)</f>
        <v>0</v>
      </c>
      <c r="M34" s="4">
        <f>SUMIF(SMARTFREN!$M$27:$M$70,$C34,SMARTFREN!$P$27:$P$70)</f>
        <v>0</v>
      </c>
      <c r="N34" s="4">
        <f>SUMIF(TSEL!$M$27:$M$70,$C34,TSEL!$Q$27:$Q$70)</f>
        <v>269</v>
      </c>
      <c r="O34" s="4">
        <f>SUMIF(XL!$M$27:$M$70,$C34,XL!$Q$27:$Q$70)</f>
        <v>1</v>
      </c>
      <c r="P34" s="4">
        <f>SUMIF(INDOSAT!$M$27:$M$70,$C34,INDOSAT!$Q$27:$Q$70)</f>
        <v>10</v>
      </c>
      <c r="Q34" s="4">
        <f>SUMIF(THREE!$M$27:$M$70,$C34,THREE!$Q$27:$Q$70)</f>
        <v>0</v>
      </c>
      <c r="R34" s="4">
        <f>SUMIF(SMARTFREN!$M$27:$M$70,$C34,SMARTFREN!$Q$27:$Q$70)</f>
        <v>0</v>
      </c>
      <c r="S34" s="4">
        <f t="shared" si="2"/>
        <v>725</v>
      </c>
      <c r="T34" s="4">
        <f t="shared" si="3"/>
        <v>17</v>
      </c>
      <c r="U34" s="4">
        <f t="shared" si="4"/>
        <v>57</v>
      </c>
      <c r="V34" s="4">
        <f t="shared" si="5"/>
        <v>0</v>
      </c>
      <c r="W34" s="4">
        <f t="shared" si="6"/>
        <v>0</v>
      </c>
      <c r="X34" s="65">
        <f t="shared" si="7"/>
        <v>0.90738423028785986</v>
      </c>
      <c r="Y34" s="65">
        <f t="shared" si="8"/>
        <v>2.1276595744680851E-2</v>
      </c>
      <c r="Z34" s="65">
        <f t="shared" si="9"/>
        <v>7.1339173967459327E-2</v>
      </c>
      <c r="AA34" s="65">
        <f t="shared" si="10"/>
        <v>0</v>
      </c>
      <c r="AB34" s="65">
        <f t="shared" si="11"/>
        <v>0</v>
      </c>
      <c r="AC34" s="65">
        <f t="shared" si="12"/>
        <v>0.96071428571428574</v>
      </c>
      <c r="AD34" s="65">
        <f t="shared" si="13"/>
        <v>3.5714285714285713E-3</v>
      </c>
      <c r="AE34" s="65">
        <f t="shared" si="14"/>
        <v>3.5714285714285712E-2</v>
      </c>
      <c r="AF34" s="65">
        <f t="shared" si="15"/>
        <v>0</v>
      </c>
      <c r="AG34" s="65">
        <f t="shared" si="16"/>
        <v>0</v>
      </c>
    </row>
    <row r="35" spans="1:33" x14ac:dyDescent="0.25">
      <c r="A35" s="69" t="s">
        <v>2</v>
      </c>
      <c r="B35" s="69" t="s">
        <v>226</v>
      </c>
      <c r="C35" s="69" t="s">
        <v>226</v>
      </c>
      <c r="D35" s="4">
        <f>SUMIF(TSEL!$M$27:$M$70,$C35,TSEL!$O$27:$O$70)</f>
        <v>594</v>
      </c>
      <c r="E35" s="4">
        <f>SUMIF(XL!$M$27:$M$70,$C35,XL!$O$27:$O$70)</f>
        <v>114</v>
      </c>
      <c r="F35" s="4">
        <f>SUMIF(INDOSAT!$M$27:$M$70,$C35,INDOSAT!$O$27:$O$70)</f>
        <v>66</v>
      </c>
      <c r="G35" s="4">
        <f>SUMIF(THREE!$M$27:$M$70,$C35,THREE!$O$27:$O$70)</f>
        <v>0</v>
      </c>
      <c r="H35" s="4">
        <f>SUMIF(SMARTFREN!$M$27:$M$70,$C35,SMARTFREN!$O$27:$O$70)</f>
        <v>0</v>
      </c>
      <c r="I35" s="4">
        <f>SUMIF(TSEL!$M$27:$M$70,$C35,TSEL!$P$27:$P$70)</f>
        <v>451</v>
      </c>
      <c r="J35" s="4">
        <f>SUMIF(XL!$M$27:$M$70,$C35,XL!$P$27:$P$70)</f>
        <v>179</v>
      </c>
      <c r="K35" s="4">
        <f>SUMIF(INDOSAT!$M$27:$M$70,$C35,INDOSAT!$P$27:$P$70)</f>
        <v>11</v>
      </c>
      <c r="L35" s="4">
        <f>SUMIF(THREE!$M$27:$M$70,$C35,THREE!$P$27:$P$70)</f>
        <v>0</v>
      </c>
      <c r="M35" s="4">
        <f>SUMIF(SMARTFREN!$M$27:$M$70,$C35,SMARTFREN!$P$27:$P$70)</f>
        <v>0</v>
      </c>
      <c r="N35" s="4">
        <f>SUMIF(TSEL!$M$27:$M$70,$C35,TSEL!$Q$27:$Q$70)</f>
        <v>563</v>
      </c>
      <c r="O35" s="4">
        <f>SUMIF(XL!$M$27:$M$70,$C35,XL!$Q$27:$Q$70)</f>
        <v>91</v>
      </c>
      <c r="P35" s="4">
        <f>SUMIF(INDOSAT!$M$27:$M$70,$C35,INDOSAT!$Q$27:$Q$70)</f>
        <v>0</v>
      </c>
      <c r="Q35" s="4">
        <f>SUMIF(THREE!$M$27:$M$70,$C35,THREE!$Q$27:$Q$70)</f>
        <v>0</v>
      </c>
      <c r="R35" s="4">
        <f>SUMIF(SMARTFREN!$M$27:$M$70,$C35,SMARTFREN!$Q$27:$Q$70)</f>
        <v>0</v>
      </c>
      <c r="S35" s="4">
        <f t="shared" si="2"/>
        <v>1608</v>
      </c>
      <c r="T35" s="4">
        <f t="shared" si="3"/>
        <v>384</v>
      </c>
      <c r="U35" s="4">
        <f t="shared" si="4"/>
        <v>77</v>
      </c>
      <c r="V35" s="4">
        <f t="shared" si="5"/>
        <v>0</v>
      </c>
      <c r="W35" s="4">
        <f t="shared" si="6"/>
        <v>0</v>
      </c>
      <c r="X35" s="65">
        <f t="shared" si="7"/>
        <v>0.77718704688255191</v>
      </c>
      <c r="Y35" s="65">
        <f t="shared" si="8"/>
        <v>0.18559690671822135</v>
      </c>
      <c r="Z35" s="65">
        <f t="shared" si="9"/>
        <v>3.7216046399226682E-2</v>
      </c>
      <c r="AA35" s="65">
        <f t="shared" si="10"/>
        <v>0</v>
      </c>
      <c r="AB35" s="65">
        <f t="shared" si="11"/>
        <v>0</v>
      </c>
      <c r="AC35" s="65">
        <f t="shared" si="12"/>
        <v>0.86085626911314983</v>
      </c>
      <c r="AD35" s="65">
        <f t="shared" si="13"/>
        <v>0.13914373088685014</v>
      </c>
      <c r="AE35" s="65">
        <f t="shared" si="14"/>
        <v>0</v>
      </c>
      <c r="AF35" s="65">
        <f t="shared" si="15"/>
        <v>0</v>
      </c>
      <c r="AG35" s="65">
        <f t="shared" si="16"/>
        <v>0</v>
      </c>
    </row>
    <row r="36" spans="1:33" x14ac:dyDescent="0.25">
      <c r="A36" s="69" t="s">
        <v>2</v>
      </c>
      <c r="B36" s="69" t="s">
        <v>227</v>
      </c>
      <c r="C36" s="69" t="s">
        <v>180</v>
      </c>
      <c r="D36" s="4">
        <f>SUMIF(TSEL!$M$27:$M$70,$C36,TSEL!$O$27:$O$70)</f>
        <v>235</v>
      </c>
      <c r="E36" s="4">
        <f>SUMIF(XL!$M$27:$M$70,$C36,XL!$O$27:$O$70)</f>
        <v>29</v>
      </c>
      <c r="F36" s="4">
        <f>SUMIF(INDOSAT!$M$27:$M$70,$C36,INDOSAT!$O$27:$O$70)</f>
        <v>33</v>
      </c>
      <c r="G36" s="4">
        <f>SUMIF(THREE!$M$27:$M$70,$C36,THREE!$O$27:$O$70)</f>
        <v>37</v>
      </c>
      <c r="H36" s="4">
        <f>SUMIF(SMARTFREN!$M$27:$M$70,$C36,SMARTFREN!$O$27:$O$70)</f>
        <v>0</v>
      </c>
      <c r="I36" s="4">
        <f>SUMIF(TSEL!$M$27:$M$70,$C36,TSEL!$P$27:$P$70)</f>
        <v>164</v>
      </c>
      <c r="J36" s="4">
        <f>SUMIF(XL!$M$27:$M$70,$C36,XL!$P$27:$P$70)</f>
        <v>64</v>
      </c>
      <c r="K36" s="4">
        <f>SUMIF(INDOSAT!$M$27:$M$70,$C36,INDOSAT!$P$27:$P$70)</f>
        <v>0</v>
      </c>
      <c r="L36" s="4">
        <f>SUMIF(THREE!$M$27:$M$70,$C36,THREE!$P$27:$P$70)</f>
        <v>41</v>
      </c>
      <c r="M36" s="4">
        <f>SUMIF(SMARTFREN!$M$27:$M$70,$C36,SMARTFREN!$P$27:$P$70)</f>
        <v>0</v>
      </c>
      <c r="N36" s="4">
        <f>SUMIF(TSEL!$M$27:$M$70,$C36,TSEL!$Q$27:$Q$70)</f>
        <v>226</v>
      </c>
      <c r="O36" s="4">
        <f>SUMIF(XL!$M$27:$M$70,$C36,XL!$Q$27:$Q$70)</f>
        <v>59</v>
      </c>
      <c r="P36" s="4">
        <f>SUMIF(INDOSAT!$M$27:$M$70,$C36,INDOSAT!$Q$27:$Q$70)</f>
        <v>0</v>
      </c>
      <c r="Q36" s="4">
        <f>SUMIF(THREE!$M$27:$M$70,$C36,THREE!$Q$27:$Q$70)</f>
        <v>52</v>
      </c>
      <c r="R36" s="4">
        <f>SUMIF(SMARTFREN!$M$27:$M$70,$C36,SMARTFREN!$Q$27:$Q$70)</f>
        <v>0</v>
      </c>
      <c r="S36" s="4">
        <f t="shared" si="2"/>
        <v>625</v>
      </c>
      <c r="T36" s="4">
        <f t="shared" si="3"/>
        <v>152</v>
      </c>
      <c r="U36" s="4">
        <f t="shared" si="4"/>
        <v>33</v>
      </c>
      <c r="V36" s="4">
        <f t="shared" si="5"/>
        <v>130</v>
      </c>
      <c r="W36" s="4">
        <f t="shared" si="6"/>
        <v>0</v>
      </c>
      <c r="X36" s="65">
        <f t="shared" si="7"/>
        <v>0.66489361702127658</v>
      </c>
      <c r="Y36" s="65">
        <f t="shared" si="8"/>
        <v>0.16170212765957448</v>
      </c>
      <c r="Z36" s="65">
        <f t="shared" si="9"/>
        <v>3.5106382978723406E-2</v>
      </c>
      <c r="AA36" s="65">
        <f t="shared" si="10"/>
        <v>0.13829787234042554</v>
      </c>
      <c r="AB36" s="65">
        <f t="shared" si="11"/>
        <v>0</v>
      </c>
      <c r="AC36" s="65">
        <f t="shared" si="12"/>
        <v>0.67062314540059342</v>
      </c>
      <c r="AD36" s="65">
        <f t="shared" si="13"/>
        <v>0.17507418397626112</v>
      </c>
      <c r="AE36" s="65">
        <f t="shared" si="14"/>
        <v>0</v>
      </c>
      <c r="AF36" s="65">
        <f t="shared" si="15"/>
        <v>0.1543026706231454</v>
      </c>
      <c r="AG36" s="65">
        <f t="shared" si="16"/>
        <v>0</v>
      </c>
    </row>
    <row r="37" spans="1:33" x14ac:dyDescent="0.25">
      <c r="A37" s="69" t="s">
        <v>2</v>
      </c>
      <c r="B37" s="69" t="s">
        <v>227</v>
      </c>
      <c r="C37" s="69" t="s">
        <v>230</v>
      </c>
      <c r="D37" s="4">
        <f>SUMIF(TSEL!$M$27:$M$70,$C37,TSEL!$O$27:$O$70)</f>
        <v>434</v>
      </c>
      <c r="E37" s="4">
        <f>SUMIF(XL!$M$27:$M$70,$C37,XL!$O$27:$O$70)</f>
        <v>45</v>
      </c>
      <c r="F37" s="4">
        <f>SUMIF(INDOSAT!$M$27:$M$70,$C37,INDOSAT!$O$27:$O$70)</f>
        <v>57</v>
      </c>
      <c r="G37" s="4">
        <f>SUMIF(THREE!$M$27:$M$70,$C37,THREE!$O$27:$O$70)</f>
        <v>54</v>
      </c>
      <c r="H37" s="4">
        <f>SUMIF(SMARTFREN!$M$27:$M$70,$C37,SMARTFREN!$O$27:$O$70)</f>
        <v>0</v>
      </c>
      <c r="I37" s="4">
        <f>SUMIF(TSEL!$M$27:$M$70,$C37,TSEL!$P$27:$P$70)</f>
        <v>349</v>
      </c>
      <c r="J37" s="4">
        <f>SUMIF(XL!$M$27:$M$70,$C37,XL!$P$27:$P$70)</f>
        <v>140</v>
      </c>
      <c r="K37" s="4">
        <f>SUMIF(INDOSAT!$M$27:$M$70,$C37,INDOSAT!$P$27:$P$70)</f>
        <v>1</v>
      </c>
      <c r="L37" s="4">
        <f>SUMIF(THREE!$M$27:$M$70,$C37,THREE!$P$27:$P$70)</f>
        <v>8</v>
      </c>
      <c r="M37" s="4">
        <f>SUMIF(SMARTFREN!$M$27:$M$70,$C37,SMARTFREN!$P$27:$P$70)</f>
        <v>0</v>
      </c>
      <c r="N37" s="4">
        <f>SUMIF(TSEL!$M$27:$M$70,$C37,TSEL!$Q$27:$Q$70)</f>
        <v>425</v>
      </c>
      <c r="O37" s="4">
        <f>SUMIF(XL!$M$27:$M$70,$C37,XL!$Q$27:$Q$70)</f>
        <v>145</v>
      </c>
      <c r="P37" s="4">
        <f>SUMIF(INDOSAT!$M$27:$M$70,$C37,INDOSAT!$Q$27:$Q$70)</f>
        <v>0</v>
      </c>
      <c r="Q37" s="4">
        <f>SUMIF(THREE!$M$27:$M$70,$C37,THREE!$Q$27:$Q$70)</f>
        <v>161</v>
      </c>
      <c r="R37" s="4">
        <f>SUMIF(SMARTFREN!$M$27:$M$70,$C37,SMARTFREN!$Q$27:$Q$70)</f>
        <v>24</v>
      </c>
      <c r="S37" s="4">
        <f t="shared" si="2"/>
        <v>1208</v>
      </c>
      <c r="T37" s="4">
        <f t="shared" si="3"/>
        <v>330</v>
      </c>
      <c r="U37" s="4">
        <f t="shared" si="4"/>
        <v>58</v>
      </c>
      <c r="V37" s="4">
        <f t="shared" si="5"/>
        <v>223</v>
      </c>
      <c r="W37" s="4">
        <f t="shared" si="6"/>
        <v>24</v>
      </c>
      <c r="X37" s="65">
        <f t="shared" si="7"/>
        <v>0.65545306565382533</v>
      </c>
      <c r="Y37" s="65">
        <f t="shared" si="8"/>
        <v>0.17905588714053175</v>
      </c>
      <c r="Z37" s="65">
        <f t="shared" si="9"/>
        <v>3.1470428648941944E-2</v>
      </c>
      <c r="AA37" s="65">
        <f t="shared" si="10"/>
        <v>0.12099837221920781</v>
      </c>
      <c r="AB37" s="65">
        <f t="shared" si="11"/>
        <v>1.3022246337493217E-2</v>
      </c>
      <c r="AC37" s="65">
        <f t="shared" si="12"/>
        <v>0.5629139072847682</v>
      </c>
      <c r="AD37" s="65">
        <f t="shared" si="13"/>
        <v>0.19205298013245034</v>
      </c>
      <c r="AE37" s="65">
        <f t="shared" si="14"/>
        <v>0</v>
      </c>
      <c r="AF37" s="65">
        <f t="shared" si="15"/>
        <v>0.21324503311258278</v>
      </c>
      <c r="AG37" s="65">
        <f t="shared" si="16"/>
        <v>3.1788079470198675E-2</v>
      </c>
    </row>
    <row r="38" spans="1:33" x14ac:dyDescent="0.25">
      <c r="A38" s="69" t="s">
        <v>2</v>
      </c>
      <c r="B38" s="69" t="s">
        <v>227</v>
      </c>
      <c r="C38" s="69" t="s">
        <v>227</v>
      </c>
      <c r="D38" s="4">
        <f>SUMIF(TSEL!$M$27:$M$70,$C38,TSEL!$O$27:$O$70)</f>
        <v>408</v>
      </c>
      <c r="E38" s="4">
        <f>SUMIF(XL!$M$27:$M$70,$C38,XL!$O$27:$O$70)</f>
        <v>75</v>
      </c>
      <c r="F38" s="4">
        <f>SUMIF(INDOSAT!$M$27:$M$70,$C38,INDOSAT!$O$27:$O$70)</f>
        <v>61</v>
      </c>
      <c r="G38" s="4">
        <f>SUMIF(THREE!$M$27:$M$70,$C38,THREE!$O$27:$O$70)</f>
        <v>129</v>
      </c>
      <c r="H38" s="4">
        <f>SUMIF(SMARTFREN!$M$27:$M$70,$C38,SMARTFREN!$O$27:$O$70)</f>
        <v>0</v>
      </c>
      <c r="I38" s="4">
        <f>SUMIF(TSEL!$M$27:$M$70,$C38,TSEL!$P$27:$P$70)</f>
        <v>330</v>
      </c>
      <c r="J38" s="4">
        <f>SUMIF(XL!$M$27:$M$70,$C38,XL!$P$27:$P$70)</f>
        <v>163</v>
      </c>
      <c r="K38" s="4">
        <f>SUMIF(INDOSAT!$M$27:$M$70,$C38,INDOSAT!$P$27:$P$70)</f>
        <v>6</v>
      </c>
      <c r="L38" s="4">
        <f>SUMIF(THREE!$M$27:$M$70,$C38,THREE!$P$27:$P$70)</f>
        <v>99</v>
      </c>
      <c r="M38" s="4">
        <f>SUMIF(SMARTFREN!$M$27:$M$70,$C38,SMARTFREN!$P$27:$P$70)</f>
        <v>0</v>
      </c>
      <c r="N38" s="4">
        <f>SUMIF(TSEL!$M$27:$M$70,$C38,TSEL!$Q$27:$Q$70)</f>
        <v>397</v>
      </c>
      <c r="O38" s="4">
        <f>SUMIF(XL!$M$27:$M$70,$C38,XL!$Q$27:$Q$70)</f>
        <v>142</v>
      </c>
      <c r="P38" s="4">
        <f>SUMIF(INDOSAT!$M$27:$M$70,$C38,INDOSAT!$Q$27:$Q$70)</f>
        <v>0</v>
      </c>
      <c r="Q38" s="4">
        <f>SUMIF(THREE!$M$27:$M$70,$C38,THREE!$Q$27:$Q$70)</f>
        <v>196</v>
      </c>
      <c r="R38" s="4">
        <f>SUMIF(SMARTFREN!$M$27:$M$70,$C38,SMARTFREN!$Q$27:$Q$70)</f>
        <v>100</v>
      </c>
      <c r="S38" s="4">
        <f t="shared" si="2"/>
        <v>1135</v>
      </c>
      <c r="T38" s="4">
        <f t="shared" si="3"/>
        <v>380</v>
      </c>
      <c r="U38" s="4">
        <f t="shared" si="4"/>
        <v>67</v>
      </c>
      <c r="V38" s="4">
        <f t="shared" si="5"/>
        <v>424</v>
      </c>
      <c r="W38" s="4">
        <f t="shared" si="6"/>
        <v>100</v>
      </c>
      <c r="X38" s="65">
        <f t="shared" si="7"/>
        <v>0.53893637226970559</v>
      </c>
      <c r="Y38" s="65">
        <f t="shared" si="8"/>
        <v>0.18043684710351376</v>
      </c>
      <c r="Z38" s="65">
        <f t="shared" si="9"/>
        <v>3.1813865147198479E-2</v>
      </c>
      <c r="AA38" s="65">
        <f t="shared" si="10"/>
        <v>0.20132953466286799</v>
      </c>
      <c r="AB38" s="65">
        <f t="shared" si="11"/>
        <v>4.7483380816714153E-2</v>
      </c>
      <c r="AC38" s="65">
        <f t="shared" si="12"/>
        <v>0.4754491017964072</v>
      </c>
      <c r="AD38" s="65">
        <f t="shared" si="13"/>
        <v>0.17005988023952096</v>
      </c>
      <c r="AE38" s="65">
        <f t="shared" si="14"/>
        <v>0</v>
      </c>
      <c r="AF38" s="65">
        <f t="shared" si="15"/>
        <v>0.2347305389221557</v>
      </c>
      <c r="AG38" s="65">
        <f t="shared" si="16"/>
        <v>0.11976047904191617</v>
      </c>
    </row>
    <row r="39" spans="1:33" x14ac:dyDescent="0.25">
      <c r="A39" s="1" t="s">
        <v>77</v>
      </c>
      <c r="B39" s="69" t="s">
        <v>252</v>
      </c>
      <c r="C39" s="69" t="s">
        <v>252</v>
      </c>
      <c r="D39" s="4">
        <f>SUMIF(TSEL!$M$27:$M$70,$C39,TSEL!$O$27:$O$70)</f>
        <v>308</v>
      </c>
      <c r="E39" s="4">
        <f>SUMIF(XL!$M$27:$M$70,$C39,XL!$O$27:$O$70)</f>
        <v>7</v>
      </c>
      <c r="F39" s="4">
        <f>SUMIF(INDOSAT!$M$27:$M$70,$C39,INDOSAT!$O$27:$O$70)</f>
        <v>28</v>
      </c>
      <c r="G39" s="4">
        <f>SUMIF(THREE!$M$27:$M$70,$C39,THREE!$O$27:$O$70)</f>
        <v>0</v>
      </c>
      <c r="H39" s="4">
        <f>SUMIF(SMARTFREN!$M$27:$M$70,$C39,SMARTFREN!$O$27:$O$70)</f>
        <v>0</v>
      </c>
      <c r="I39" s="4">
        <f>SUMIF(TSEL!$M$27:$M$70,$C39,TSEL!$P$27:$P$70)</f>
        <v>276</v>
      </c>
      <c r="J39" s="4">
        <f>SUMIF(XL!$M$27:$M$70,$C39,XL!$P$27:$P$70)</f>
        <v>3</v>
      </c>
      <c r="K39" s="4">
        <f>SUMIF(INDOSAT!$M$27:$M$70,$C39,INDOSAT!$P$27:$P$70)</f>
        <v>0</v>
      </c>
      <c r="L39" s="4">
        <f>SUMIF(THREE!$M$27:$M$70,$C39,THREE!$P$27:$P$70)</f>
        <v>0</v>
      </c>
      <c r="M39" s="4">
        <f>SUMIF(SMARTFREN!$M$27:$M$70,$C39,SMARTFREN!$P$27:$P$70)</f>
        <v>0</v>
      </c>
      <c r="N39" s="4">
        <f>SUMIF(TSEL!$M$27:$M$70,$C39,TSEL!$Q$27:$Q$70)</f>
        <v>303</v>
      </c>
      <c r="O39" s="4">
        <f>SUMIF(XL!$M$27:$M$70,$C39,XL!$Q$27:$Q$70)</f>
        <v>0</v>
      </c>
      <c r="P39" s="4">
        <f>SUMIF(INDOSAT!$M$27:$M$70,$C39,INDOSAT!$Q$27:$Q$70)</f>
        <v>9</v>
      </c>
      <c r="Q39" s="4">
        <f>SUMIF(THREE!$M$27:$M$70,$C39,THREE!$Q$27:$Q$70)</f>
        <v>0</v>
      </c>
      <c r="R39" s="4">
        <f>SUMIF(SMARTFREN!$M$27:$M$70,$C39,SMARTFREN!$Q$27:$Q$70)</f>
        <v>0</v>
      </c>
      <c r="S39" s="4">
        <f t="shared" si="2"/>
        <v>887</v>
      </c>
      <c r="T39" s="4">
        <f t="shared" si="3"/>
        <v>10</v>
      </c>
      <c r="U39" s="4">
        <f t="shared" si="4"/>
        <v>37</v>
      </c>
      <c r="V39" s="4">
        <f t="shared" si="5"/>
        <v>0</v>
      </c>
      <c r="W39" s="4">
        <f t="shared" si="6"/>
        <v>0</v>
      </c>
      <c r="X39" s="65">
        <f t="shared" si="7"/>
        <v>0.949678800856531</v>
      </c>
      <c r="Y39" s="65">
        <f t="shared" si="8"/>
        <v>1.0706638115631691E-2</v>
      </c>
      <c r="Z39" s="65">
        <f t="shared" si="9"/>
        <v>3.961456102783726E-2</v>
      </c>
      <c r="AA39" s="65">
        <f t="shared" si="10"/>
        <v>0</v>
      </c>
      <c r="AB39" s="65">
        <f t="shared" si="11"/>
        <v>0</v>
      </c>
      <c r="AC39" s="65">
        <f t="shared" si="12"/>
        <v>0.97115384615384615</v>
      </c>
      <c r="AD39" s="65">
        <f t="shared" si="13"/>
        <v>0</v>
      </c>
      <c r="AE39" s="65">
        <f t="shared" si="14"/>
        <v>2.8846153846153848E-2</v>
      </c>
      <c r="AF39" s="65">
        <f t="shared" si="15"/>
        <v>0</v>
      </c>
      <c r="AG39" s="65">
        <f t="shared" si="16"/>
        <v>0</v>
      </c>
    </row>
    <row r="40" spans="1:33" x14ac:dyDescent="0.25">
      <c r="A40" s="1" t="s">
        <v>77</v>
      </c>
      <c r="B40" s="69" t="s">
        <v>252</v>
      </c>
      <c r="C40" s="69" t="s">
        <v>254</v>
      </c>
      <c r="D40" s="4">
        <f>SUMIF(TSEL!$M$27:$M$70,$C40,TSEL!$O$27:$O$70)</f>
        <v>163</v>
      </c>
      <c r="E40" s="4">
        <f>SUMIF(XL!$M$27:$M$70,$C40,XL!$O$27:$O$70)</f>
        <v>0</v>
      </c>
      <c r="F40" s="4">
        <f>SUMIF(INDOSAT!$M$27:$M$70,$C40,INDOSAT!$O$27:$O$70)</f>
        <v>10</v>
      </c>
      <c r="G40" s="4">
        <f>SUMIF(THREE!$M$27:$M$70,$C40,THREE!$O$27:$O$70)</f>
        <v>0</v>
      </c>
      <c r="H40" s="4">
        <f>SUMIF(SMARTFREN!$M$27:$M$70,$C40,SMARTFREN!$O$27:$O$70)</f>
        <v>0</v>
      </c>
      <c r="I40" s="4">
        <f>SUMIF(TSEL!$M$27:$M$70,$C40,TSEL!$P$27:$P$70)</f>
        <v>110</v>
      </c>
      <c r="J40" s="4">
        <f>SUMIF(XL!$M$27:$M$70,$C40,XL!$P$27:$P$70)</f>
        <v>0</v>
      </c>
      <c r="K40" s="4">
        <f>SUMIF(INDOSAT!$M$27:$M$70,$C40,INDOSAT!$P$27:$P$70)</f>
        <v>0</v>
      </c>
      <c r="L40" s="4">
        <f>SUMIF(THREE!$M$27:$M$70,$C40,THREE!$P$27:$P$70)</f>
        <v>0</v>
      </c>
      <c r="M40" s="4">
        <f>SUMIF(SMARTFREN!$M$27:$M$70,$C40,SMARTFREN!$P$27:$P$70)</f>
        <v>0</v>
      </c>
      <c r="N40" s="4">
        <f>SUMIF(TSEL!$M$27:$M$70,$C40,TSEL!$Q$27:$Q$70)</f>
        <v>158</v>
      </c>
      <c r="O40" s="4">
        <f>SUMIF(XL!$M$27:$M$70,$C40,XL!$Q$27:$Q$70)</f>
        <v>0</v>
      </c>
      <c r="P40" s="4">
        <f>SUMIF(INDOSAT!$M$27:$M$70,$C40,INDOSAT!$Q$27:$Q$70)</f>
        <v>0</v>
      </c>
      <c r="Q40" s="4">
        <f>SUMIF(THREE!$M$27:$M$70,$C40,THREE!$Q$27:$Q$70)</f>
        <v>0</v>
      </c>
      <c r="R40" s="4">
        <f>SUMIF(SMARTFREN!$M$27:$M$70,$C40,SMARTFREN!$Q$27:$Q$70)</f>
        <v>0</v>
      </c>
      <c r="S40" s="4">
        <f t="shared" si="2"/>
        <v>431</v>
      </c>
      <c r="T40" s="4">
        <f t="shared" si="3"/>
        <v>0</v>
      </c>
      <c r="U40" s="4">
        <f t="shared" si="4"/>
        <v>10</v>
      </c>
      <c r="V40" s="4">
        <f t="shared" si="5"/>
        <v>0</v>
      </c>
      <c r="W40" s="4">
        <f t="shared" si="6"/>
        <v>0</v>
      </c>
      <c r="X40" s="65">
        <f t="shared" si="7"/>
        <v>0.9773242630385488</v>
      </c>
      <c r="Y40" s="65">
        <f t="shared" si="8"/>
        <v>0</v>
      </c>
      <c r="Z40" s="65">
        <f t="shared" si="9"/>
        <v>2.2675736961451247E-2</v>
      </c>
      <c r="AA40" s="65">
        <f t="shared" si="10"/>
        <v>0</v>
      </c>
      <c r="AB40" s="65">
        <f t="shared" si="11"/>
        <v>0</v>
      </c>
      <c r="AC40" s="65">
        <f t="shared" si="12"/>
        <v>1</v>
      </c>
      <c r="AD40" s="65">
        <f t="shared" si="13"/>
        <v>0</v>
      </c>
      <c r="AE40" s="65">
        <f t="shared" si="14"/>
        <v>0</v>
      </c>
      <c r="AF40" s="65">
        <f t="shared" si="15"/>
        <v>0</v>
      </c>
      <c r="AG40" s="65">
        <f t="shared" si="16"/>
        <v>0</v>
      </c>
    </row>
    <row r="41" spans="1:33" x14ac:dyDescent="0.25">
      <c r="A41" s="1" t="s">
        <v>77</v>
      </c>
      <c r="B41" s="69" t="s">
        <v>252</v>
      </c>
      <c r="C41" s="69" t="s">
        <v>253</v>
      </c>
      <c r="D41" s="4">
        <f>SUMIF(TSEL!$M$27:$M$70,$C41,TSEL!$O$27:$O$70)</f>
        <v>100</v>
      </c>
      <c r="E41" s="4">
        <f>SUMIF(XL!$M$27:$M$70,$C41,XL!$O$27:$O$70)</f>
        <v>0</v>
      </c>
      <c r="F41" s="4">
        <f>SUMIF(INDOSAT!$M$27:$M$70,$C41,INDOSAT!$O$27:$O$70)</f>
        <v>8</v>
      </c>
      <c r="G41" s="4">
        <f>SUMIF(THREE!$M$27:$M$70,$C41,THREE!$O$27:$O$70)</f>
        <v>0</v>
      </c>
      <c r="H41" s="4">
        <f>SUMIF(SMARTFREN!$M$27:$M$70,$C41,SMARTFREN!$O$27:$O$70)</f>
        <v>0</v>
      </c>
      <c r="I41" s="4">
        <f>SUMIF(TSEL!$M$27:$M$70,$C41,TSEL!$P$27:$P$70)</f>
        <v>60</v>
      </c>
      <c r="J41" s="4">
        <f>SUMIF(XL!$M$27:$M$70,$C41,XL!$P$27:$P$70)</f>
        <v>0</v>
      </c>
      <c r="K41" s="4">
        <f>SUMIF(INDOSAT!$M$27:$M$70,$C41,INDOSAT!$P$27:$P$70)</f>
        <v>0</v>
      </c>
      <c r="L41" s="4">
        <f>SUMIF(THREE!$M$27:$M$70,$C41,THREE!$P$27:$P$70)</f>
        <v>0</v>
      </c>
      <c r="M41" s="4">
        <f>SUMIF(SMARTFREN!$M$27:$M$70,$C41,SMARTFREN!$P$27:$P$70)</f>
        <v>0</v>
      </c>
      <c r="N41" s="4">
        <f>SUMIF(TSEL!$M$27:$M$70,$C41,TSEL!$Q$27:$Q$70)</f>
        <v>89</v>
      </c>
      <c r="O41" s="4">
        <f>SUMIF(XL!$M$27:$M$70,$C41,XL!$Q$27:$Q$70)</f>
        <v>0</v>
      </c>
      <c r="P41" s="4">
        <f>SUMIF(INDOSAT!$M$27:$M$70,$C41,INDOSAT!$Q$27:$Q$70)</f>
        <v>0</v>
      </c>
      <c r="Q41" s="4">
        <f>SUMIF(THREE!$M$27:$M$70,$C41,THREE!$Q$27:$Q$70)</f>
        <v>0</v>
      </c>
      <c r="R41" s="4">
        <f>SUMIF(SMARTFREN!$M$27:$M$70,$C41,SMARTFREN!$Q$27:$Q$70)</f>
        <v>0</v>
      </c>
      <c r="S41" s="4">
        <f t="shared" si="2"/>
        <v>249</v>
      </c>
      <c r="T41" s="4">
        <f t="shared" si="3"/>
        <v>0</v>
      </c>
      <c r="U41" s="4">
        <f t="shared" si="4"/>
        <v>8</v>
      </c>
      <c r="V41" s="4">
        <f t="shared" si="5"/>
        <v>0</v>
      </c>
      <c r="W41" s="4">
        <f t="shared" si="6"/>
        <v>0</v>
      </c>
      <c r="X41" s="65">
        <f t="shared" si="7"/>
        <v>0.9688715953307393</v>
      </c>
      <c r="Y41" s="65">
        <f t="shared" si="8"/>
        <v>0</v>
      </c>
      <c r="Z41" s="65">
        <f t="shared" si="9"/>
        <v>3.1128404669260701E-2</v>
      </c>
      <c r="AA41" s="65">
        <f t="shared" si="10"/>
        <v>0</v>
      </c>
      <c r="AB41" s="65">
        <f t="shared" si="11"/>
        <v>0</v>
      </c>
      <c r="AC41" s="65">
        <f t="shared" si="12"/>
        <v>1</v>
      </c>
      <c r="AD41" s="65">
        <f t="shared" si="13"/>
        <v>0</v>
      </c>
      <c r="AE41" s="65">
        <f t="shared" si="14"/>
        <v>0</v>
      </c>
      <c r="AF41" s="65">
        <f t="shared" si="15"/>
        <v>0</v>
      </c>
      <c r="AG41" s="65">
        <f t="shared" si="16"/>
        <v>0</v>
      </c>
    </row>
    <row r="42" spans="1:33" x14ac:dyDescent="0.25">
      <c r="A42" s="1" t="s">
        <v>77</v>
      </c>
      <c r="B42" s="69" t="s">
        <v>4</v>
      </c>
      <c r="C42" s="69" t="s">
        <v>4</v>
      </c>
      <c r="D42" s="4">
        <f>SUMIF(TSEL!$M$27:$M$70,$C42,TSEL!$O$27:$O$70)</f>
        <v>283</v>
      </c>
      <c r="E42" s="4">
        <f>SUMIF(XL!$M$27:$M$70,$C42,XL!$O$27:$O$70)</f>
        <v>13</v>
      </c>
      <c r="F42" s="4">
        <f>SUMIF(INDOSAT!$M$27:$M$70,$C42,INDOSAT!$O$27:$O$70)</f>
        <v>20</v>
      </c>
      <c r="G42" s="4">
        <f>SUMIF(THREE!$M$27:$M$70,$C42,THREE!$O$27:$O$70)</f>
        <v>0</v>
      </c>
      <c r="H42" s="4">
        <f>SUMIF(SMARTFREN!$M$27:$M$70,$C42,SMARTFREN!$O$27:$O$70)</f>
        <v>0</v>
      </c>
      <c r="I42" s="4">
        <f>SUMIF(TSEL!$M$27:$M$70,$C42,TSEL!$P$27:$P$70)</f>
        <v>280</v>
      </c>
      <c r="J42" s="4">
        <f>SUMIF(XL!$M$27:$M$70,$C42,XL!$P$27:$P$70)</f>
        <v>2</v>
      </c>
      <c r="K42" s="4">
        <f>SUMIF(INDOSAT!$M$27:$M$70,$C42,INDOSAT!$P$27:$P$70)</f>
        <v>0</v>
      </c>
      <c r="L42" s="4">
        <f>SUMIF(THREE!$M$27:$M$70,$C42,THREE!$P$27:$P$70)</f>
        <v>0</v>
      </c>
      <c r="M42" s="4">
        <f>SUMIF(SMARTFREN!$M$27:$M$70,$C42,SMARTFREN!$P$27:$P$70)</f>
        <v>0</v>
      </c>
      <c r="N42" s="4">
        <f>SUMIF(TSEL!$M$27:$M$70,$C42,TSEL!$Q$27:$Q$70)</f>
        <v>282</v>
      </c>
      <c r="O42" s="4">
        <f>SUMIF(XL!$M$27:$M$70,$C42,XL!$Q$27:$Q$70)</f>
        <v>0</v>
      </c>
      <c r="P42" s="4">
        <f>SUMIF(INDOSAT!$M$27:$M$70,$C42,INDOSAT!$Q$27:$Q$70)</f>
        <v>10</v>
      </c>
      <c r="Q42" s="4">
        <f>SUMIF(THREE!$M$27:$M$70,$C42,THREE!$Q$27:$Q$70)</f>
        <v>0</v>
      </c>
      <c r="R42" s="4">
        <f>SUMIF(SMARTFREN!$M$27:$M$70,$C42,SMARTFREN!$Q$27:$Q$70)</f>
        <v>0</v>
      </c>
      <c r="S42" s="4">
        <f t="shared" si="2"/>
        <v>845</v>
      </c>
      <c r="T42" s="4">
        <f t="shared" si="3"/>
        <v>15</v>
      </c>
      <c r="U42" s="4">
        <f t="shared" si="4"/>
        <v>30</v>
      </c>
      <c r="V42" s="4">
        <f t="shared" si="5"/>
        <v>0</v>
      </c>
      <c r="W42" s="4">
        <f t="shared" si="6"/>
        <v>0</v>
      </c>
      <c r="X42" s="65">
        <f t="shared" si="7"/>
        <v>0.949438202247191</v>
      </c>
      <c r="Y42" s="65">
        <f t="shared" si="8"/>
        <v>1.6853932584269662E-2</v>
      </c>
      <c r="Z42" s="65">
        <f t="shared" si="9"/>
        <v>3.3707865168539325E-2</v>
      </c>
      <c r="AA42" s="65">
        <f t="shared" si="10"/>
        <v>0</v>
      </c>
      <c r="AB42" s="65">
        <f t="shared" si="11"/>
        <v>0</v>
      </c>
      <c r="AC42" s="65">
        <f t="shared" si="12"/>
        <v>0.96575342465753422</v>
      </c>
      <c r="AD42" s="65">
        <f t="shared" si="13"/>
        <v>0</v>
      </c>
      <c r="AE42" s="65">
        <f t="shared" si="14"/>
        <v>3.4246575342465752E-2</v>
      </c>
      <c r="AF42" s="65">
        <f t="shared" si="15"/>
        <v>0</v>
      </c>
      <c r="AG42" s="65">
        <f t="shared" si="16"/>
        <v>0</v>
      </c>
    </row>
    <row r="43" spans="1:33" x14ac:dyDescent="0.25">
      <c r="A43" s="1" t="s">
        <v>77</v>
      </c>
      <c r="B43" s="69" t="s">
        <v>4</v>
      </c>
      <c r="C43" s="69" t="s">
        <v>106</v>
      </c>
      <c r="D43" s="4">
        <f>SUMIF(TSEL!$M$27:$M$70,$C43,TSEL!$O$27:$O$70)</f>
        <v>60</v>
      </c>
      <c r="E43" s="4">
        <f>SUMIF(XL!$M$27:$M$70,$C43,XL!$O$27:$O$70)</f>
        <v>0</v>
      </c>
      <c r="F43" s="4">
        <f>SUMIF(INDOSAT!$M$27:$M$70,$C43,INDOSAT!$O$27:$O$70)</f>
        <v>5</v>
      </c>
      <c r="G43" s="4">
        <f>SUMIF(THREE!$M$27:$M$70,$C43,THREE!$O$27:$O$70)</f>
        <v>0</v>
      </c>
      <c r="H43" s="4">
        <f>SUMIF(SMARTFREN!$M$27:$M$70,$C43,SMARTFREN!$O$27:$O$70)</f>
        <v>0</v>
      </c>
      <c r="I43" s="4">
        <f>SUMIF(TSEL!$M$27:$M$70,$C43,TSEL!$P$27:$P$70)</f>
        <v>51</v>
      </c>
      <c r="J43" s="4">
        <f>SUMIF(XL!$M$27:$M$70,$C43,XL!$P$27:$P$70)</f>
        <v>0</v>
      </c>
      <c r="K43" s="4">
        <f>SUMIF(INDOSAT!$M$27:$M$70,$C43,INDOSAT!$P$27:$P$70)</f>
        <v>0</v>
      </c>
      <c r="L43" s="4">
        <f>SUMIF(THREE!$M$27:$M$70,$C43,THREE!$P$27:$P$70)</f>
        <v>0</v>
      </c>
      <c r="M43" s="4">
        <f>SUMIF(SMARTFREN!$M$27:$M$70,$C43,SMARTFREN!$P$27:$P$70)</f>
        <v>0</v>
      </c>
      <c r="N43" s="4">
        <f>SUMIF(TSEL!$M$27:$M$70,$C43,TSEL!$Q$27:$Q$70)</f>
        <v>42</v>
      </c>
      <c r="O43" s="4">
        <f>SUMIF(XL!$M$27:$M$70,$C43,XL!$Q$27:$Q$70)</f>
        <v>0</v>
      </c>
      <c r="P43" s="4">
        <f>SUMIF(INDOSAT!$M$27:$M$70,$C43,INDOSAT!$Q$27:$Q$70)</f>
        <v>0</v>
      </c>
      <c r="Q43" s="4">
        <f>SUMIF(THREE!$M$27:$M$70,$C43,THREE!$Q$27:$Q$70)</f>
        <v>0</v>
      </c>
      <c r="R43" s="4">
        <f>SUMIF(SMARTFREN!$M$27:$M$70,$C43,SMARTFREN!$Q$27:$Q$70)</f>
        <v>0</v>
      </c>
      <c r="S43" s="4">
        <f t="shared" si="2"/>
        <v>153</v>
      </c>
      <c r="T43" s="4">
        <f t="shared" si="3"/>
        <v>0</v>
      </c>
      <c r="U43" s="4">
        <f t="shared" si="4"/>
        <v>5</v>
      </c>
      <c r="V43" s="4">
        <f t="shared" si="5"/>
        <v>0</v>
      </c>
      <c r="W43" s="4">
        <f t="shared" si="6"/>
        <v>0</v>
      </c>
      <c r="X43" s="65">
        <f t="shared" si="7"/>
        <v>0.96835443037974689</v>
      </c>
      <c r="Y43" s="65">
        <f t="shared" si="8"/>
        <v>0</v>
      </c>
      <c r="Z43" s="65">
        <f t="shared" si="9"/>
        <v>3.1645569620253167E-2</v>
      </c>
      <c r="AA43" s="65">
        <f t="shared" si="10"/>
        <v>0</v>
      </c>
      <c r="AB43" s="65">
        <f t="shared" si="11"/>
        <v>0</v>
      </c>
      <c r="AC43" s="65">
        <f t="shared" si="12"/>
        <v>1</v>
      </c>
      <c r="AD43" s="65">
        <f t="shared" si="13"/>
        <v>0</v>
      </c>
      <c r="AE43" s="65">
        <f t="shared" si="14"/>
        <v>0</v>
      </c>
      <c r="AF43" s="65">
        <f t="shared" si="15"/>
        <v>0</v>
      </c>
      <c r="AG43" s="65">
        <f t="shared" si="16"/>
        <v>0</v>
      </c>
    </row>
    <row r="44" spans="1:33" x14ac:dyDescent="0.25">
      <c r="A44" s="1" t="s">
        <v>77</v>
      </c>
      <c r="B44" s="69" t="s">
        <v>4</v>
      </c>
      <c r="C44" s="69" t="s">
        <v>251</v>
      </c>
      <c r="D44" s="4">
        <f>SUMIF(TSEL!$M$27:$M$70,$C44,TSEL!$O$27:$O$70)</f>
        <v>279</v>
      </c>
      <c r="E44" s="4">
        <f>SUMIF(XL!$M$27:$M$70,$C44,XL!$O$27:$O$70)</f>
        <v>4</v>
      </c>
      <c r="F44" s="4">
        <f>SUMIF(INDOSAT!$M$27:$M$70,$C44,INDOSAT!$O$27:$O$70)</f>
        <v>17</v>
      </c>
      <c r="G44" s="4">
        <f>SUMIF(THREE!$M$27:$M$70,$C44,THREE!$O$27:$O$70)</f>
        <v>0</v>
      </c>
      <c r="H44" s="4">
        <f>SUMIF(SMARTFREN!$M$27:$M$70,$C44,SMARTFREN!$O$27:$O$70)</f>
        <v>0</v>
      </c>
      <c r="I44" s="4">
        <f>SUMIF(TSEL!$M$27:$M$70,$C44,TSEL!$P$27:$P$70)</f>
        <v>225</v>
      </c>
      <c r="J44" s="4">
        <f>SUMIF(XL!$M$27:$M$70,$C44,XL!$P$27:$P$70)</f>
        <v>0</v>
      </c>
      <c r="K44" s="4">
        <f>SUMIF(INDOSAT!$M$27:$M$70,$C44,INDOSAT!$P$27:$P$70)</f>
        <v>0</v>
      </c>
      <c r="L44" s="4">
        <f>SUMIF(THREE!$M$27:$M$70,$C44,THREE!$P$27:$P$70)</f>
        <v>0</v>
      </c>
      <c r="M44" s="4">
        <f>SUMIF(SMARTFREN!$M$27:$M$70,$C44,SMARTFREN!$P$27:$P$70)</f>
        <v>0</v>
      </c>
      <c r="N44" s="4">
        <f>SUMIF(TSEL!$M$27:$M$70,$C44,TSEL!$Q$27:$Q$70)</f>
        <v>255</v>
      </c>
      <c r="O44" s="4">
        <f>SUMIF(XL!$M$27:$M$70,$C44,XL!$Q$27:$Q$70)</f>
        <v>0</v>
      </c>
      <c r="P44" s="4">
        <f>SUMIF(INDOSAT!$M$27:$M$70,$C44,INDOSAT!$Q$27:$Q$70)</f>
        <v>2</v>
      </c>
      <c r="Q44" s="4">
        <f>SUMIF(THREE!$M$27:$M$70,$C44,THREE!$Q$27:$Q$70)</f>
        <v>0</v>
      </c>
      <c r="R44" s="4">
        <f>SUMIF(SMARTFREN!$M$27:$M$70,$C44,SMARTFREN!$Q$27:$Q$70)</f>
        <v>0</v>
      </c>
      <c r="S44" s="4">
        <f t="shared" si="2"/>
        <v>759</v>
      </c>
      <c r="T44" s="4">
        <f t="shared" si="3"/>
        <v>4</v>
      </c>
      <c r="U44" s="4">
        <f t="shared" si="4"/>
        <v>19</v>
      </c>
      <c r="V44" s="4">
        <f t="shared" si="5"/>
        <v>0</v>
      </c>
      <c r="W44" s="4">
        <f t="shared" si="6"/>
        <v>0</v>
      </c>
      <c r="X44" s="65">
        <f t="shared" si="7"/>
        <v>0.97058823529411764</v>
      </c>
      <c r="Y44" s="65">
        <f t="shared" si="8"/>
        <v>5.1150895140664966E-3</v>
      </c>
      <c r="Z44" s="65">
        <f t="shared" si="9"/>
        <v>2.4296675191815855E-2</v>
      </c>
      <c r="AA44" s="65">
        <f t="shared" si="10"/>
        <v>0</v>
      </c>
      <c r="AB44" s="65">
        <f t="shared" si="11"/>
        <v>0</v>
      </c>
      <c r="AC44" s="65">
        <f t="shared" si="12"/>
        <v>0.99221789883268485</v>
      </c>
      <c r="AD44" s="65">
        <f t="shared" si="13"/>
        <v>0</v>
      </c>
      <c r="AE44" s="65">
        <f t="shared" si="14"/>
        <v>7.7821011673151752E-3</v>
      </c>
      <c r="AF44" s="65">
        <f t="shared" si="15"/>
        <v>0</v>
      </c>
      <c r="AG44" s="65">
        <f t="shared" si="16"/>
        <v>0</v>
      </c>
    </row>
    <row r="45" spans="1:33" x14ac:dyDescent="0.25">
      <c r="A45" s="1" t="s">
        <v>77</v>
      </c>
      <c r="B45" s="69" t="s">
        <v>5</v>
      </c>
      <c r="C45" s="69" t="s">
        <v>101</v>
      </c>
      <c r="D45" s="4">
        <f>SUMIF(TSEL!$M$27:$M$70,$C45,TSEL!$O$27:$O$70)</f>
        <v>193</v>
      </c>
      <c r="E45" s="4">
        <f>SUMIF(XL!$M$27:$M$70,$C45,XL!$O$27:$O$70)</f>
        <v>1</v>
      </c>
      <c r="F45" s="4">
        <f>SUMIF(INDOSAT!$M$27:$M$70,$C45,INDOSAT!$O$27:$O$70)</f>
        <v>16</v>
      </c>
      <c r="G45" s="4">
        <f>SUMIF(THREE!$M$27:$M$70,$C45,THREE!$O$27:$O$70)</f>
        <v>0</v>
      </c>
      <c r="H45" s="4">
        <f>SUMIF(SMARTFREN!$M$27:$M$70,$C45,SMARTFREN!$O$27:$O$70)</f>
        <v>0</v>
      </c>
      <c r="I45" s="4">
        <f>SUMIF(TSEL!$M$27:$M$70,$C45,TSEL!$P$27:$P$70)</f>
        <v>156</v>
      </c>
      <c r="J45" s="4">
        <f>SUMIF(XL!$M$27:$M$70,$C45,XL!$P$27:$P$70)</f>
        <v>0</v>
      </c>
      <c r="K45" s="4">
        <f>SUMIF(INDOSAT!$M$27:$M$70,$C45,INDOSAT!$P$27:$P$70)</f>
        <v>0</v>
      </c>
      <c r="L45" s="4">
        <f>SUMIF(THREE!$M$27:$M$70,$C45,THREE!$P$27:$P$70)</f>
        <v>0</v>
      </c>
      <c r="M45" s="4">
        <f>SUMIF(SMARTFREN!$M$27:$M$70,$C45,SMARTFREN!$P$27:$P$70)</f>
        <v>0</v>
      </c>
      <c r="N45" s="4">
        <f>SUMIF(TSEL!$M$27:$M$70,$C45,TSEL!$Q$27:$Q$70)</f>
        <v>187</v>
      </c>
      <c r="O45" s="4">
        <f>SUMIF(XL!$M$27:$M$70,$C45,XL!$Q$27:$Q$70)</f>
        <v>0</v>
      </c>
      <c r="P45" s="4">
        <f>SUMIF(INDOSAT!$M$27:$M$70,$C45,INDOSAT!$Q$27:$Q$70)</f>
        <v>0</v>
      </c>
      <c r="Q45" s="4">
        <f>SUMIF(THREE!$M$27:$M$70,$C45,THREE!$Q$27:$Q$70)</f>
        <v>0</v>
      </c>
      <c r="R45" s="4">
        <f>SUMIF(SMARTFREN!$M$27:$M$70,$C45,SMARTFREN!$Q$27:$Q$70)</f>
        <v>0</v>
      </c>
      <c r="S45" s="4">
        <f t="shared" si="2"/>
        <v>536</v>
      </c>
      <c r="T45" s="4">
        <f t="shared" si="3"/>
        <v>1</v>
      </c>
      <c r="U45" s="4">
        <f t="shared" si="4"/>
        <v>16</v>
      </c>
      <c r="V45" s="4">
        <f t="shared" si="5"/>
        <v>0</v>
      </c>
      <c r="W45" s="4">
        <f t="shared" si="6"/>
        <v>0</v>
      </c>
      <c r="X45" s="65">
        <f t="shared" si="7"/>
        <v>0.96925858951175403</v>
      </c>
      <c r="Y45" s="65">
        <f t="shared" si="8"/>
        <v>1.8083182640144665E-3</v>
      </c>
      <c r="Z45" s="65">
        <f t="shared" si="9"/>
        <v>2.8933092224231464E-2</v>
      </c>
      <c r="AA45" s="65">
        <f t="shared" si="10"/>
        <v>0</v>
      </c>
      <c r="AB45" s="65">
        <f t="shared" si="11"/>
        <v>0</v>
      </c>
      <c r="AC45" s="65">
        <f t="shared" si="12"/>
        <v>1</v>
      </c>
      <c r="AD45" s="65">
        <f t="shared" si="13"/>
        <v>0</v>
      </c>
      <c r="AE45" s="65">
        <f t="shared" si="14"/>
        <v>0</v>
      </c>
      <c r="AF45" s="65">
        <f t="shared" si="15"/>
        <v>0</v>
      </c>
      <c r="AG45" s="65">
        <f t="shared" si="16"/>
        <v>0</v>
      </c>
    </row>
    <row r="46" spans="1:33" x14ac:dyDescent="0.25">
      <c r="A46" s="1" t="s">
        <v>77</v>
      </c>
      <c r="B46" s="69" t="s">
        <v>5</v>
      </c>
      <c r="C46" s="69" t="s">
        <v>5</v>
      </c>
      <c r="D46" s="4">
        <f>SUMIF(TSEL!$M$27:$M$70,$C46,TSEL!$O$27:$O$70)</f>
        <v>212</v>
      </c>
      <c r="E46" s="4">
        <f>SUMIF(XL!$M$27:$M$70,$C46,XL!$O$27:$O$70)</f>
        <v>10</v>
      </c>
      <c r="F46" s="4">
        <f>SUMIF(INDOSAT!$M$27:$M$70,$C46,INDOSAT!$O$27:$O$70)</f>
        <v>30</v>
      </c>
      <c r="G46" s="4">
        <f>SUMIF(THREE!$M$27:$M$70,$C46,THREE!$O$27:$O$70)</f>
        <v>0</v>
      </c>
      <c r="H46" s="4">
        <f>SUMIF(SMARTFREN!$M$27:$M$70,$C46,SMARTFREN!$O$27:$O$70)</f>
        <v>0</v>
      </c>
      <c r="I46" s="4">
        <f>SUMIF(TSEL!$M$27:$M$70,$C46,TSEL!$P$27:$P$70)</f>
        <v>192</v>
      </c>
      <c r="J46" s="4">
        <f>SUMIF(XL!$M$27:$M$70,$C46,XL!$P$27:$P$70)</f>
        <v>0</v>
      </c>
      <c r="K46" s="4">
        <f>SUMIF(INDOSAT!$M$27:$M$70,$C46,INDOSAT!$P$27:$P$70)</f>
        <v>0</v>
      </c>
      <c r="L46" s="4">
        <f>SUMIF(THREE!$M$27:$M$70,$C46,THREE!$P$27:$P$70)</f>
        <v>0</v>
      </c>
      <c r="M46" s="4">
        <f>SUMIF(SMARTFREN!$M$27:$M$70,$C46,SMARTFREN!$P$27:$P$70)</f>
        <v>0</v>
      </c>
      <c r="N46" s="4">
        <f>SUMIF(TSEL!$M$27:$M$70,$C46,TSEL!$Q$27:$Q$70)</f>
        <v>209</v>
      </c>
      <c r="O46" s="4">
        <f>SUMIF(XL!$M$27:$M$70,$C46,XL!$Q$27:$Q$70)</f>
        <v>0</v>
      </c>
      <c r="P46" s="4">
        <f>SUMIF(INDOSAT!$M$27:$M$70,$C46,INDOSAT!$Q$27:$Q$70)</f>
        <v>5</v>
      </c>
      <c r="Q46" s="4">
        <f>SUMIF(THREE!$M$27:$M$70,$C46,THREE!$Q$27:$Q$70)</f>
        <v>0</v>
      </c>
      <c r="R46" s="4">
        <f>SUMIF(SMARTFREN!$M$27:$M$70,$C46,SMARTFREN!$Q$27:$Q$70)</f>
        <v>0</v>
      </c>
      <c r="S46" s="4">
        <f t="shared" si="2"/>
        <v>613</v>
      </c>
      <c r="T46" s="4">
        <f t="shared" si="3"/>
        <v>10</v>
      </c>
      <c r="U46" s="4">
        <f t="shared" si="4"/>
        <v>35</v>
      </c>
      <c r="V46" s="4">
        <f t="shared" si="5"/>
        <v>0</v>
      </c>
      <c r="W46" s="4">
        <f t="shared" si="6"/>
        <v>0</v>
      </c>
      <c r="X46" s="65">
        <f t="shared" si="7"/>
        <v>0.93161094224924013</v>
      </c>
      <c r="Y46" s="65">
        <f t="shared" si="8"/>
        <v>1.5197568389057751E-2</v>
      </c>
      <c r="Z46" s="65">
        <f t="shared" si="9"/>
        <v>5.3191489361702128E-2</v>
      </c>
      <c r="AA46" s="65">
        <f t="shared" si="10"/>
        <v>0</v>
      </c>
      <c r="AB46" s="65">
        <f t="shared" si="11"/>
        <v>0</v>
      </c>
      <c r="AC46" s="65">
        <f t="shared" si="12"/>
        <v>0.97663551401869164</v>
      </c>
      <c r="AD46" s="65">
        <f t="shared" si="13"/>
        <v>0</v>
      </c>
      <c r="AE46" s="65">
        <f t="shared" si="14"/>
        <v>2.336448598130841E-2</v>
      </c>
      <c r="AF46" s="65">
        <f t="shared" si="15"/>
        <v>0</v>
      </c>
      <c r="AG46" s="65">
        <f t="shared" si="16"/>
        <v>0</v>
      </c>
    </row>
    <row r="47" spans="1:33" x14ac:dyDescent="0.25">
      <c r="A47" s="1" t="s">
        <v>77</v>
      </c>
      <c r="B47" s="69" t="s">
        <v>250</v>
      </c>
      <c r="C47" s="69" t="s">
        <v>104</v>
      </c>
      <c r="D47" s="4">
        <f>SUMIF(TSEL!$M$27:$M$70,$C47,TSEL!$O$27:$O$70)</f>
        <v>151</v>
      </c>
      <c r="E47" s="4">
        <f>SUMIF(XL!$M$27:$M$70,$C47,XL!$O$27:$O$70)</f>
        <v>1</v>
      </c>
      <c r="F47" s="4">
        <f>SUMIF(INDOSAT!$M$27:$M$70,$C47,INDOSAT!$O$27:$O$70)</f>
        <v>9</v>
      </c>
      <c r="G47" s="4">
        <f>SUMIF(THREE!$M$27:$M$70,$C47,THREE!$O$27:$O$70)</f>
        <v>0</v>
      </c>
      <c r="H47" s="4">
        <f>SUMIF(SMARTFREN!$M$27:$M$70,$C47,SMARTFREN!$O$27:$O$70)</f>
        <v>0</v>
      </c>
      <c r="I47" s="4">
        <f>SUMIF(TSEL!$M$27:$M$70,$C47,TSEL!$P$27:$P$70)</f>
        <v>105</v>
      </c>
      <c r="J47" s="4">
        <f>SUMIF(XL!$M$27:$M$70,$C47,XL!$P$27:$P$70)</f>
        <v>2</v>
      </c>
      <c r="K47" s="4">
        <f>SUMIF(INDOSAT!$M$27:$M$70,$C47,INDOSAT!$P$27:$P$70)</f>
        <v>0</v>
      </c>
      <c r="L47" s="4">
        <f>SUMIF(THREE!$M$27:$M$70,$C47,THREE!$P$27:$P$70)</f>
        <v>0</v>
      </c>
      <c r="M47" s="4">
        <f>SUMIF(SMARTFREN!$M$27:$M$70,$C47,SMARTFREN!$P$27:$P$70)</f>
        <v>0</v>
      </c>
      <c r="N47" s="4">
        <f>SUMIF(TSEL!$M$27:$M$70,$C47,TSEL!$Q$27:$Q$70)</f>
        <v>128</v>
      </c>
      <c r="O47" s="4">
        <f>SUMIF(XL!$M$27:$M$70,$C47,XL!$Q$27:$Q$70)</f>
        <v>0</v>
      </c>
      <c r="P47" s="4">
        <f>SUMIF(INDOSAT!$M$27:$M$70,$C47,INDOSAT!$Q$27:$Q$70)</f>
        <v>0</v>
      </c>
      <c r="Q47" s="4">
        <f>SUMIF(THREE!$M$27:$M$70,$C47,THREE!$Q$27:$Q$70)</f>
        <v>0</v>
      </c>
      <c r="R47" s="4">
        <f>SUMIF(SMARTFREN!$M$27:$M$70,$C47,SMARTFREN!$Q$27:$Q$70)</f>
        <v>0</v>
      </c>
      <c r="S47" s="4">
        <f t="shared" si="2"/>
        <v>384</v>
      </c>
      <c r="T47" s="4">
        <f t="shared" si="3"/>
        <v>3</v>
      </c>
      <c r="U47" s="4">
        <f t="shared" si="4"/>
        <v>9</v>
      </c>
      <c r="V47" s="4">
        <f t="shared" si="5"/>
        <v>0</v>
      </c>
      <c r="W47" s="4">
        <f t="shared" si="6"/>
        <v>0</v>
      </c>
      <c r="X47" s="65">
        <f t="shared" si="7"/>
        <v>0.96969696969696972</v>
      </c>
      <c r="Y47" s="65">
        <f t="shared" si="8"/>
        <v>7.575757575757576E-3</v>
      </c>
      <c r="Z47" s="65">
        <f t="shared" si="9"/>
        <v>2.2727272727272728E-2</v>
      </c>
      <c r="AA47" s="65">
        <f t="shared" si="10"/>
        <v>0</v>
      </c>
      <c r="AB47" s="65">
        <f t="shared" si="11"/>
        <v>0</v>
      </c>
      <c r="AC47" s="65">
        <f t="shared" si="12"/>
        <v>1</v>
      </c>
      <c r="AD47" s="65">
        <f t="shared" si="13"/>
        <v>0</v>
      </c>
      <c r="AE47" s="65">
        <f t="shared" si="14"/>
        <v>0</v>
      </c>
      <c r="AF47" s="65">
        <f t="shared" si="15"/>
        <v>0</v>
      </c>
      <c r="AG47" s="65">
        <f t="shared" si="16"/>
        <v>0</v>
      </c>
    </row>
    <row r="48" spans="1:33" x14ac:dyDescent="0.25">
      <c r="A48" s="1" t="s">
        <v>77</v>
      </c>
      <c r="B48" s="69" t="s">
        <v>250</v>
      </c>
      <c r="C48" s="69" t="s">
        <v>250</v>
      </c>
      <c r="D48" s="4">
        <f>SUMIF(TSEL!$M$27:$M$70,$C48,TSEL!$O$27:$O$70)</f>
        <v>173</v>
      </c>
      <c r="E48" s="4">
        <f>SUMIF(XL!$M$27:$M$70,$C48,XL!$O$27:$O$70)</f>
        <v>2</v>
      </c>
      <c r="F48" s="4">
        <f>SUMIF(INDOSAT!$M$27:$M$70,$C48,INDOSAT!$O$27:$O$70)</f>
        <v>8</v>
      </c>
      <c r="G48" s="4">
        <f>SUMIF(THREE!$M$27:$M$70,$C48,THREE!$O$27:$O$70)</f>
        <v>0</v>
      </c>
      <c r="H48" s="4">
        <f>SUMIF(SMARTFREN!$M$27:$M$70,$C48,SMARTFREN!$O$27:$O$70)</f>
        <v>0</v>
      </c>
      <c r="I48" s="4">
        <f>SUMIF(TSEL!$M$27:$M$70,$C48,TSEL!$P$27:$P$70)</f>
        <v>161</v>
      </c>
      <c r="J48" s="4">
        <f>SUMIF(XL!$M$27:$M$70,$C48,XL!$P$27:$P$70)</f>
        <v>1</v>
      </c>
      <c r="K48" s="4">
        <f>SUMIF(INDOSAT!$M$27:$M$70,$C48,INDOSAT!$P$27:$P$70)</f>
        <v>0</v>
      </c>
      <c r="L48" s="4">
        <f>SUMIF(THREE!$M$27:$M$70,$C48,THREE!$P$27:$P$70)</f>
        <v>0</v>
      </c>
      <c r="M48" s="4">
        <f>SUMIF(SMARTFREN!$M$27:$M$70,$C48,SMARTFREN!$P$27:$P$70)</f>
        <v>0</v>
      </c>
      <c r="N48" s="4">
        <f>SUMIF(TSEL!$M$27:$M$70,$C48,TSEL!$Q$27:$Q$70)</f>
        <v>174</v>
      </c>
      <c r="O48" s="4">
        <f>SUMIF(XL!$M$27:$M$70,$C48,XL!$Q$27:$Q$70)</f>
        <v>0</v>
      </c>
      <c r="P48" s="4">
        <f>SUMIF(INDOSAT!$M$27:$M$70,$C48,INDOSAT!$Q$27:$Q$70)</f>
        <v>0</v>
      </c>
      <c r="Q48" s="4">
        <f>SUMIF(THREE!$M$27:$M$70,$C48,THREE!$Q$27:$Q$70)</f>
        <v>0</v>
      </c>
      <c r="R48" s="4">
        <f>SUMIF(SMARTFREN!$M$27:$M$70,$C48,SMARTFREN!$Q$27:$Q$70)</f>
        <v>0</v>
      </c>
      <c r="S48" s="4">
        <f t="shared" si="2"/>
        <v>508</v>
      </c>
      <c r="T48" s="4">
        <f t="shared" si="3"/>
        <v>3</v>
      </c>
      <c r="U48" s="4">
        <f t="shared" si="4"/>
        <v>8</v>
      </c>
      <c r="V48" s="4">
        <f t="shared" si="5"/>
        <v>0</v>
      </c>
      <c r="W48" s="4">
        <f t="shared" si="6"/>
        <v>0</v>
      </c>
      <c r="X48" s="65">
        <f t="shared" si="7"/>
        <v>0.97880539499036612</v>
      </c>
      <c r="Y48" s="65">
        <f t="shared" si="8"/>
        <v>5.7803468208092483E-3</v>
      </c>
      <c r="Z48" s="65">
        <f t="shared" si="9"/>
        <v>1.5414258188824663E-2</v>
      </c>
      <c r="AA48" s="65">
        <f t="shared" si="10"/>
        <v>0</v>
      </c>
      <c r="AB48" s="65">
        <f t="shared" si="11"/>
        <v>0</v>
      </c>
      <c r="AC48" s="65">
        <f t="shared" si="12"/>
        <v>1</v>
      </c>
      <c r="AD48" s="65">
        <f t="shared" si="13"/>
        <v>0</v>
      </c>
      <c r="AE48" s="65">
        <f t="shared" si="14"/>
        <v>0</v>
      </c>
      <c r="AF48" s="65">
        <f t="shared" si="15"/>
        <v>0</v>
      </c>
      <c r="AG48" s="65">
        <f t="shared" si="16"/>
        <v>0</v>
      </c>
    </row>
    <row r="49" spans="1:33" x14ac:dyDescent="0.25">
      <c r="A49" s="129" t="s">
        <v>6</v>
      </c>
      <c r="B49" s="138"/>
      <c r="C49" s="130"/>
      <c r="D49" s="70">
        <f>SUM(D6:D48)</f>
        <v>12924</v>
      </c>
      <c r="E49" s="70">
        <f t="shared" ref="E49:W49" si="17">SUM(E6:E48)</f>
        <v>2178</v>
      </c>
      <c r="F49" s="70">
        <f t="shared" si="17"/>
        <v>3187</v>
      </c>
      <c r="G49" s="70">
        <f t="shared" si="17"/>
        <v>2756</v>
      </c>
      <c r="H49" s="70">
        <f t="shared" si="17"/>
        <v>0</v>
      </c>
      <c r="I49" s="70">
        <f t="shared" si="17"/>
        <v>11169</v>
      </c>
      <c r="J49" s="70">
        <f t="shared" si="17"/>
        <v>3532</v>
      </c>
      <c r="K49" s="70">
        <f t="shared" si="17"/>
        <v>1902</v>
      </c>
      <c r="L49" s="70">
        <f t="shared" si="17"/>
        <v>2100</v>
      </c>
      <c r="M49" s="70">
        <f t="shared" si="17"/>
        <v>0</v>
      </c>
      <c r="N49" s="70">
        <f t="shared" si="17"/>
        <v>12701</v>
      </c>
      <c r="O49" s="70">
        <f t="shared" si="17"/>
        <v>3381</v>
      </c>
      <c r="P49" s="70">
        <f t="shared" si="17"/>
        <v>751</v>
      </c>
      <c r="Q49" s="70">
        <f t="shared" si="17"/>
        <v>3628</v>
      </c>
      <c r="R49" s="70">
        <f t="shared" si="17"/>
        <v>852</v>
      </c>
      <c r="S49" s="70">
        <f t="shared" si="17"/>
        <v>36794</v>
      </c>
      <c r="T49" s="70">
        <f t="shared" si="17"/>
        <v>9091</v>
      </c>
      <c r="U49" s="70">
        <f t="shared" si="17"/>
        <v>5840</v>
      </c>
      <c r="V49" s="70">
        <f t="shared" si="17"/>
        <v>8484</v>
      </c>
      <c r="W49" s="70">
        <f t="shared" si="17"/>
        <v>852</v>
      </c>
      <c r="X49" s="65">
        <f t="shared" ref="X49" si="18">S49/SUM($S49:$W49)</f>
        <v>0.60257775011873371</v>
      </c>
      <c r="Y49" s="65">
        <f t="shared" ref="Y49" si="19">T49/SUM($S49:$W49)</f>
        <v>0.14888390298226364</v>
      </c>
      <c r="Z49" s="65">
        <f t="shared" ref="Z49" si="20">U49/SUM($S49:$W49)</f>
        <v>9.5642062855177609E-2</v>
      </c>
      <c r="AA49" s="65">
        <f t="shared" ref="AA49" si="21">V49/SUM($S49:$W49)</f>
        <v>0.13894302418892582</v>
      </c>
      <c r="AB49" s="65">
        <f t="shared" ref="AB49" si="22">W49/SUM($S49:$W49)</f>
        <v>1.3953259854899199E-2</v>
      </c>
      <c r="AC49" s="65">
        <f t="shared" ref="AC49" si="23">N49/SUM($N49:$R49)</f>
        <v>0.59592736827288506</v>
      </c>
      <c r="AD49" s="65">
        <f t="shared" ref="AD49" si="24">O49/SUM($N49:$R49)</f>
        <v>0.1586355745319758</v>
      </c>
      <c r="AE49" s="65">
        <f t="shared" ref="AE49" si="25">P49/SUM($N49:$R49)</f>
        <v>3.5236709989208463E-2</v>
      </c>
      <c r="AF49" s="65">
        <f t="shared" ref="AF49" si="26">Q49/SUM($N49:$R49)</f>
        <v>0.17022474546051705</v>
      </c>
      <c r="AG49" s="65">
        <f t="shared" ref="AG49" si="27">R49/SUM($N49:$R49)</f>
        <v>3.9975601745413598E-2</v>
      </c>
    </row>
    <row r="50" spans="1:33" x14ac:dyDescent="0.25">
      <c r="N50" s="26"/>
      <c r="O50" s="26"/>
      <c r="P50" s="26"/>
      <c r="Q50" s="26"/>
      <c r="R50" s="26"/>
      <c r="S50" s="71"/>
      <c r="T50" s="71"/>
      <c r="U50" s="71"/>
      <c r="V50" s="71"/>
      <c r="W50" s="71"/>
    </row>
    <row r="52" spans="1:33" ht="18.75" x14ac:dyDescent="0.3">
      <c r="A52" s="134" t="s">
        <v>0</v>
      </c>
      <c r="B52" s="127" t="s">
        <v>233</v>
      </c>
      <c r="C52" s="127" t="s">
        <v>234</v>
      </c>
      <c r="D52" s="136" t="s">
        <v>13</v>
      </c>
      <c r="E52" s="136"/>
      <c r="F52" s="136"/>
      <c r="G52" s="136"/>
      <c r="H52" s="136"/>
      <c r="I52" s="136" t="s">
        <v>14</v>
      </c>
      <c r="J52" s="136"/>
      <c r="K52" s="136"/>
      <c r="L52" s="136"/>
      <c r="M52" s="136"/>
      <c r="N52" s="136" t="s">
        <v>15</v>
      </c>
      <c r="O52" s="136"/>
      <c r="P52" s="136"/>
      <c r="Q52" s="136"/>
      <c r="R52" s="136"/>
    </row>
    <row r="53" spans="1:33" x14ac:dyDescent="0.25">
      <c r="A53" s="135"/>
      <c r="B53" s="128"/>
      <c r="C53" s="128"/>
      <c r="D53" s="7" t="s">
        <v>12</v>
      </c>
      <c r="E53" s="8" t="s">
        <v>10</v>
      </c>
      <c r="F53" s="9" t="s">
        <v>7</v>
      </c>
      <c r="G53" s="10" t="s">
        <v>9</v>
      </c>
      <c r="H53" s="59" t="s">
        <v>8</v>
      </c>
      <c r="I53" s="7" t="s">
        <v>12</v>
      </c>
      <c r="J53" s="8" t="s">
        <v>10</v>
      </c>
      <c r="K53" s="9" t="s">
        <v>7</v>
      </c>
      <c r="L53" s="10" t="s">
        <v>9</v>
      </c>
      <c r="M53" s="59" t="s">
        <v>8</v>
      </c>
      <c r="N53" s="7" t="s">
        <v>12</v>
      </c>
      <c r="O53" s="8" t="s">
        <v>10</v>
      </c>
      <c r="P53" s="9" t="s">
        <v>7</v>
      </c>
      <c r="Q53" s="10" t="s">
        <v>9</v>
      </c>
      <c r="R53" s="59" t="s">
        <v>8</v>
      </c>
    </row>
    <row r="54" spans="1:33" x14ac:dyDescent="0.25">
      <c r="A54" s="28" t="s">
        <v>1</v>
      </c>
      <c r="B54" s="28" t="s">
        <v>245</v>
      </c>
      <c r="C54" s="28" t="s">
        <v>245</v>
      </c>
      <c r="D54" s="65">
        <f t="shared" ref="D54:H54" si="28">D6/SUM($D6:$H6)</f>
        <v>0.48712871287128712</v>
      </c>
      <c r="E54" s="65">
        <f t="shared" si="28"/>
        <v>0.1099009900990099</v>
      </c>
      <c r="F54" s="65">
        <f t="shared" si="28"/>
        <v>0.23366336633663368</v>
      </c>
      <c r="G54" s="65">
        <f t="shared" si="28"/>
        <v>0.16930693069306932</v>
      </c>
      <c r="H54" s="65">
        <f t="shared" si="28"/>
        <v>0</v>
      </c>
      <c r="I54" s="65">
        <f t="shared" ref="I54:M54" si="29">I6/SUM($I6:$M6)</f>
        <v>0.48130841121495327</v>
      </c>
      <c r="J54" s="65">
        <f t="shared" si="29"/>
        <v>0.18130841121495328</v>
      </c>
      <c r="K54" s="65">
        <f t="shared" si="29"/>
        <v>0.19626168224299065</v>
      </c>
      <c r="L54" s="65">
        <f t="shared" si="29"/>
        <v>0.1411214953271028</v>
      </c>
      <c r="M54" s="65">
        <f t="shared" si="29"/>
        <v>0</v>
      </c>
      <c r="N54" s="65">
        <f t="shared" ref="N54:R54" si="30">N6/SUM($N6:$R6)</f>
        <v>0.50737463126843663</v>
      </c>
      <c r="O54" s="65">
        <f t="shared" si="30"/>
        <v>0.24188790560471976</v>
      </c>
      <c r="P54" s="65">
        <f t="shared" si="30"/>
        <v>0.11406096361848574</v>
      </c>
      <c r="Q54" s="65">
        <f t="shared" si="30"/>
        <v>0.13176007866273354</v>
      </c>
      <c r="R54" s="65">
        <f t="shared" si="30"/>
        <v>4.9164208456243851E-3</v>
      </c>
    </row>
    <row r="55" spans="1:33" x14ac:dyDescent="0.25">
      <c r="A55" s="1" t="s">
        <v>1</v>
      </c>
      <c r="B55" s="1" t="s">
        <v>235</v>
      </c>
      <c r="C55" s="1" t="s">
        <v>235</v>
      </c>
      <c r="D55" s="65">
        <f t="shared" ref="D55:H55" si="31">D7/SUM($D7:$H7)</f>
        <v>0.4098639455782313</v>
      </c>
      <c r="E55" s="65">
        <f t="shared" si="31"/>
        <v>0.20068027210884354</v>
      </c>
      <c r="F55" s="65">
        <f t="shared" si="31"/>
        <v>0.17857142857142858</v>
      </c>
      <c r="G55" s="65">
        <f t="shared" si="31"/>
        <v>0.21088435374149661</v>
      </c>
      <c r="H55" s="65">
        <f t="shared" si="31"/>
        <v>0</v>
      </c>
      <c r="I55" s="65">
        <f t="shared" ref="I55:M55" si="32">I7/SUM($I7:$M7)</f>
        <v>0.43601895734597157</v>
      </c>
      <c r="J55" s="65">
        <f t="shared" si="32"/>
        <v>0.22906793048973143</v>
      </c>
      <c r="K55" s="65">
        <f t="shared" si="32"/>
        <v>0.15323854660347552</v>
      </c>
      <c r="L55" s="65">
        <f t="shared" si="32"/>
        <v>0.18167456556082148</v>
      </c>
      <c r="M55" s="65">
        <f t="shared" si="32"/>
        <v>0</v>
      </c>
      <c r="N55" s="65">
        <f t="shared" ref="N55:R55" si="33">N7/SUM($N7:$R7)</f>
        <v>0.36746143057503505</v>
      </c>
      <c r="O55" s="65">
        <f t="shared" si="33"/>
        <v>0.25806451612903225</v>
      </c>
      <c r="P55" s="65">
        <f t="shared" si="33"/>
        <v>0.13744740532959326</v>
      </c>
      <c r="Q55" s="65">
        <f t="shared" si="33"/>
        <v>0.15848527349228611</v>
      </c>
      <c r="R55" s="65">
        <f t="shared" si="33"/>
        <v>7.8541374474053294E-2</v>
      </c>
    </row>
    <row r="56" spans="1:33" x14ac:dyDescent="0.25">
      <c r="A56" s="1" t="s">
        <v>1</v>
      </c>
      <c r="B56" s="1" t="s">
        <v>235</v>
      </c>
      <c r="C56" s="1" t="s">
        <v>236</v>
      </c>
      <c r="D56" s="65">
        <f t="shared" ref="D56:H56" si="34">D8/SUM($D8:$H8)</f>
        <v>0.5071942446043165</v>
      </c>
      <c r="E56" s="65">
        <f t="shared" si="34"/>
        <v>0.20323741007194246</v>
      </c>
      <c r="F56" s="65">
        <f t="shared" si="34"/>
        <v>0.15467625899280577</v>
      </c>
      <c r="G56" s="65">
        <f t="shared" si="34"/>
        <v>0.13489208633093525</v>
      </c>
      <c r="H56" s="65">
        <f t="shared" si="34"/>
        <v>0</v>
      </c>
      <c r="I56" s="65">
        <f t="shared" ref="I56:M56" si="35">I8/SUM($I8:$M8)</f>
        <v>0.51977401129943501</v>
      </c>
      <c r="J56" s="65">
        <f t="shared" si="35"/>
        <v>0.3032015065913371</v>
      </c>
      <c r="K56" s="65">
        <f t="shared" si="35"/>
        <v>8.2862523540489647E-2</v>
      </c>
      <c r="L56" s="65">
        <f t="shared" si="35"/>
        <v>9.4161958568738227E-2</v>
      </c>
      <c r="M56" s="65">
        <f t="shared" si="35"/>
        <v>0</v>
      </c>
      <c r="N56" s="65">
        <f t="shared" ref="N56:R56" si="36">N8/SUM($N8:$R8)</f>
        <v>0.52830188679245282</v>
      </c>
      <c r="O56" s="65">
        <f t="shared" si="36"/>
        <v>0.29502572898799312</v>
      </c>
      <c r="P56" s="65">
        <f t="shared" si="36"/>
        <v>7.2041166380789029E-2</v>
      </c>
      <c r="Q56" s="65">
        <f t="shared" si="36"/>
        <v>7.375643224699828E-2</v>
      </c>
      <c r="R56" s="65">
        <f t="shared" si="36"/>
        <v>3.0874785591766724E-2</v>
      </c>
    </row>
    <row r="57" spans="1:33" x14ac:dyDescent="0.25">
      <c r="A57" s="1" t="s">
        <v>1</v>
      </c>
      <c r="B57" s="1" t="s">
        <v>235</v>
      </c>
      <c r="C57" s="1" t="s">
        <v>246</v>
      </c>
      <c r="D57" s="65">
        <f t="shared" ref="D57:H57" si="37">D9/SUM($D9:$H9)</f>
        <v>0.55613577023498695</v>
      </c>
      <c r="E57" s="65">
        <f t="shared" si="37"/>
        <v>0.25326370757180156</v>
      </c>
      <c r="F57" s="65">
        <f t="shared" si="37"/>
        <v>0.12010443864229765</v>
      </c>
      <c r="G57" s="65">
        <f t="shared" si="37"/>
        <v>7.0496083550913843E-2</v>
      </c>
      <c r="H57" s="65">
        <f t="shared" si="37"/>
        <v>0</v>
      </c>
      <c r="I57" s="65">
        <f t="shared" ref="I57:M57" si="38">I9/SUM($I9:$M9)</f>
        <v>0.63076923076923075</v>
      </c>
      <c r="J57" s="65">
        <f t="shared" si="38"/>
        <v>0.28615384615384615</v>
      </c>
      <c r="K57" s="65">
        <f t="shared" si="38"/>
        <v>5.2307692307692305E-2</v>
      </c>
      <c r="L57" s="65">
        <f t="shared" si="38"/>
        <v>3.0769230769230771E-2</v>
      </c>
      <c r="M57" s="65">
        <f t="shared" si="38"/>
        <v>0</v>
      </c>
      <c r="N57" s="65">
        <f t="shared" ref="N57:R57" si="39">N9/SUM($N9:$R9)</f>
        <v>0.6271186440677966</v>
      </c>
      <c r="O57" s="65">
        <f t="shared" si="39"/>
        <v>0.2824858757062147</v>
      </c>
      <c r="P57" s="65">
        <f t="shared" si="39"/>
        <v>5.6497175141242938E-2</v>
      </c>
      <c r="Q57" s="65">
        <f t="shared" si="39"/>
        <v>1.4124293785310734E-2</v>
      </c>
      <c r="R57" s="65">
        <f t="shared" si="39"/>
        <v>1.977401129943503E-2</v>
      </c>
    </row>
    <row r="58" spans="1:33" x14ac:dyDescent="0.25">
      <c r="A58" s="1" t="s">
        <v>1</v>
      </c>
      <c r="B58" s="1" t="s">
        <v>235</v>
      </c>
      <c r="C58" s="1" t="s">
        <v>237</v>
      </c>
      <c r="D58" s="65">
        <f t="shared" ref="D58:H58" si="40">D10/SUM($D10:$H10)</f>
        <v>0.46774193548387094</v>
      </c>
      <c r="E58" s="65">
        <f t="shared" si="40"/>
        <v>0.18145161290322581</v>
      </c>
      <c r="F58" s="65">
        <f t="shared" si="40"/>
        <v>0.13306451612903225</v>
      </c>
      <c r="G58" s="65">
        <f t="shared" si="40"/>
        <v>0.21774193548387097</v>
      </c>
      <c r="H58" s="65">
        <f t="shared" si="40"/>
        <v>0</v>
      </c>
      <c r="I58" s="65">
        <f t="shared" ref="I58:M58" si="41">I10/SUM($I10:$M10)</f>
        <v>0.4715762273901809</v>
      </c>
      <c r="J58" s="65">
        <f t="shared" si="41"/>
        <v>0.29328165374677001</v>
      </c>
      <c r="K58" s="65">
        <f t="shared" si="41"/>
        <v>7.10594315245478E-2</v>
      </c>
      <c r="L58" s="65">
        <f t="shared" si="41"/>
        <v>0.16408268733850129</v>
      </c>
      <c r="M58" s="65">
        <f t="shared" si="41"/>
        <v>0</v>
      </c>
      <c r="N58" s="65">
        <f t="shared" ref="N58:R58" si="42">N10/SUM($N10:$R10)</f>
        <v>0.4227373068432671</v>
      </c>
      <c r="O58" s="65">
        <f t="shared" si="42"/>
        <v>0.32450331125827814</v>
      </c>
      <c r="P58" s="65">
        <f t="shared" si="42"/>
        <v>6.0706401766004413E-2</v>
      </c>
      <c r="Q58" s="65">
        <f t="shared" si="42"/>
        <v>0.13245033112582782</v>
      </c>
      <c r="R58" s="65">
        <f t="shared" si="42"/>
        <v>5.9602649006622516E-2</v>
      </c>
    </row>
    <row r="59" spans="1:33" x14ac:dyDescent="0.25">
      <c r="A59" s="1" t="s">
        <v>1</v>
      </c>
      <c r="B59" s="1" t="s">
        <v>238</v>
      </c>
      <c r="C59" s="1" t="s">
        <v>239</v>
      </c>
      <c r="D59" s="65">
        <f t="shared" ref="D59:H59" si="43">D11/SUM($D11:$H11)</f>
        <v>0.59071729957805907</v>
      </c>
      <c r="E59" s="65">
        <f t="shared" si="43"/>
        <v>0.14345991561181434</v>
      </c>
      <c r="F59" s="65">
        <f t="shared" si="43"/>
        <v>0.26582278481012656</v>
      </c>
      <c r="G59" s="65">
        <f t="shared" si="43"/>
        <v>0</v>
      </c>
      <c r="H59" s="65">
        <f t="shared" si="43"/>
        <v>0</v>
      </c>
      <c r="I59" s="65">
        <f t="shared" ref="I59:M59" si="44">I11/SUM($I11:$M11)</f>
        <v>0.72916666666666663</v>
      </c>
      <c r="J59" s="65">
        <f t="shared" si="44"/>
        <v>0.18055555555555555</v>
      </c>
      <c r="K59" s="65">
        <f t="shared" si="44"/>
        <v>9.0277777777777776E-2</v>
      </c>
      <c r="L59" s="65">
        <f t="shared" si="44"/>
        <v>0</v>
      </c>
      <c r="M59" s="65">
        <f t="shared" si="44"/>
        <v>0</v>
      </c>
      <c r="N59" s="65">
        <f t="shared" ref="N59:R59" si="45">N11/SUM($N11:$R11)</f>
        <v>0.90410958904109584</v>
      </c>
      <c r="O59" s="65">
        <f t="shared" si="45"/>
        <v>5.4794520547945202E-2</v>
      </c>
      <c r="P59" s="65">
        <f t="shared" si="45"/>
        <v>4.1095890410958902E-2</v>
      </c>
      <c r="Q59" s="65">
        <f t="shared" si="45"/>
        <v>0</v>
      </c>
      <c r="R59" s="65">
        <f t="shared" si="45"/>
        <v>0</v>
      </c>
    </row>
    <row r="60" spans="1:33" x14ac:dyDescent="0.25">
      <c r="A60" s="1" t="s">
        <v>1</v>
      </c>
      <c r="B60" s="1" t="s">
        <v>238</v>
      </c>
      <c r="C60" s="1" t="s">
        <v>243</v>
      </c>
      <c r="D60" s="65">
        <f t="shared" ref="D60:H60" si="46">D12/SUM($D12:$H12)</f>
        <v>0.59038901601830662</v>
      </c>
      <c r="E60" s="65">
        <f t="shared" si="46"/>
        <v>0.14874141876430205</v>
      </c>
      <c r="F60" s="65">
        <f t="shared" si="46"/>
        <v>0.2608695652173913</v>
      </c>
      <c r="G60" s="65">
        <f t="shared" si="46"/>
        <v>0</v>
      </c>
      <c r="H60" s="65">
        <f t="shared" si="46"/>
        <v>0</v>
      </c>
      <c r="I60" s="65">
        <f t="shared" ref="I60:M60" si="47">I12/SUM($I12:$M12)</f>
        <v>0.71682847896440127</v>
      </c>
      <c r="J60" s="65">
        <f t="shared" si="47"/>
        <v>0.13430420711974109</v>
      </c>
      <c r="K60" s="65">
        <f t="shared" si="47"/>
        <v>0.14886731391585761</v>
      </c>
      <c r="L60" s="65">
        <f t="shared" si="47"/>
        <v>0</v>
      </c>
      <c r="M60" s="65">
        <f t="shared" si="47"/>
        <v>0</v>
      </c>
      <c r="N60" s="65">
        <f t="shared" ref="N60:R60" si="48">N12/SUM($N12:$R12)</f>
        <v>0.79900332225913617</v>
      </c>
      <c r="O60" s="65">
        <f t="shared" si="48"/>
        <v>0.12292358803986711</v>
      </c>
      <c r="P60" s="65">
        <f t="shared" si="48"/>
        <v>7.8073089700996676E-2</v>
      </c>
      <c r="Q60" s="65">
        <f t="shared" si="48"/>
        <v>0</v>
      </c>
      <c r="R60" s="65">
        <f t="shared" si="48"/>
        <v>0</v>
      </c>
    </row>
    <row r="61" spans="1:33" x14ac:dyDescent="0.25">
      <c r="A61" s="1" t="s">
        <v>1</v>
      </c>
      <c r="B61" s="1" t="s">
        <v>238</v>
      </c>
      <c r="C61" s="1" t="s">
        <v>238</v>
      </c>
      <c r="D61" s="65">
        <f t="shared" ref="D61:H61" si="49">D13/SUM($D13:$H13)</f>
        <v>0.60107334525939182</v>
      </c>
      <c r="E61" s="65">
        <f t="shared" si="49"/>
        <v>7.6923076923076927E-2</v>
      </c>
      <c r="F61" s="65">
        <f t="shared" si="49"/>
        <v>0.14132379248658319</v>
      </c>
      <c r="G61" s="65">
        <f t="shared" si="49"/>
        <v>0.18067978533094811</v>
      </c>
      <c r="H61" s="65">
        <f t="shared" si="49"/>
        <v>0</v>
      </c>
      <c r="I61" s="65">
        <f t="shared" ref="I61:M61" si="50">I13/SUM($I13:$M13)</f>
        <v>0.60040567951318458</v>
      </c>
      <c r="J61" s="65">
        <f t="shared" si="50"/>
        <v>0.1440162271805274</v>
      </c>
      <c r="K61" s="65">
        <f t="shared" si="50"/>
        <v>8.9249492900608518E-2</v>
      </c>
      <c r="L61" s="65">
        <f t="shared" si="50"/>
        <v>0.16632860040567951</v>
      </c>
      <c r="M61" s="65">
        <f t="shared" si="50"/>
        <v>0</v>
      </c>
      <c r="N61" s="65">
        <f t="shared" ref="N61:R61" si="51">N13/SUM($N13:$R13)</f>
        <v>0.62403100775193798</v>
      </c>
      <c r="O61" s="65">
        <f t="shared" si="51"/>
        <v>0.20930232558139536</v>
      </c>
      <c r="P61" s="65">
        <f t="shared" si="51"/>
        <v>1.937984496124031E-2</v>
      </c>
      <c r="Q61" s="65">
        <f t="shared" si="51"/>
        <v>0.13953488372093023</v>
      </c>
      <c r="R61" s="65">
        <f t="shared" si="51"/>
        <v>7.7519379844961239E-3</v>
      </c>
    </row>
    <row r="62" spans="1:33" x14ac:dyDescent="0.25">
      <c r="A62" s="1" t="s">
        <v>1</v>
      </c>
      <c r="B62" s="1" t="s">
        <v>240</v>
      </c>
      <c r="C62" s="1" t="s">
        <v>244</v>
      </c>
      <c r="D62" s="65">
        <f t="shared" ref="D62:H62" si="52">D14/SUM($D14:$H14)</f>
        <v>0.49184441656210792</v>
      </c>
      <c r="E62" s="65">
        <f t="shared" si="52"/>
        <v>7.4027603513174403E-2</v>
      </c>
      <c r="F62" s="65">
        <f t="shared" si="52"/>
        <v>0.20326223337515684</v>
      </c>
      <c r="G62" s="65">
        <f t="shared" si="52"/>
        <v>0.23086574654956085</v>
      </c>
      <c r="H62" s="65">
        <f t="shared" si="52"/>
        <v>0</v>
      </c>
      <c r="I62" s="65">
        <f t="shared" ref="I62:M62" si="53">I14/SUM($I14:$M14)</f>
        <v>0.56000000000000005</v>
      </c>
      <c r="J62" s="65">
        <f t="shared" si="53"/>
        <v>0.12695652173913044</v>
      </c>
      <c r="K62" s="65">
        <f t="shared" si="53"/>
        <v>8.3478260869565224E-2</v>
      </c>
      <c r="L62" s="65">
        <f t="shared" si="53"/>
        <v>0.22956521739130434</v>
      </c>
      <c r="M62" s="65">
        <f t="shared" si="53"/>
        <v>0</v>
      </c>
      <c r="N62" s="65">
        <f t="shared" ref="N62:R62" si="54">N14/SUM($N14:$R14)</f>
        <v>0.42714819427148193</v>
      </c>
      <c r="O62" s="65">
        <f t="shared" si="54"/>
        <v>0.21295143212951431</v>
      </c>
      <c r="P62" s="65">
        <f t="shared" si="54"/>
        <v>2.3661270236612703E-2</v>
      </c>
      <c r="Q62" s="65">
        <f t="shared" si="54"/>
        <v>0.31506849315068491</v>
      </c>
      <c r="R62" s="65">
        <f t="shared" si="54"/>
        <v>2.1170610211706103E-2</v>
      </c>
    </row>
    <row r="63" spans="1:33" x14ac:dyDescent="0.25">
      <c r="A63" s="1" t="s">
        <v>1</v>
      </c>
      <c r="B63" s="1" t="s">
        <v>240</v>
      </c>
      <c r="C63" s="1" t="s">
        <v>240</v>
      </c>
      <c r="D63" s="65">
        <f t="shared" ref="D63:H63" si="55">D15/SUM($D15:$H15)</f>
        <v>0.40275049115913558</v>
      </c>
      <c r="E63" s="65">
        <f t="shared" si="55"/>
        <v>0.11198428290766209</v>
      </c>
      <c r="F63" s="65">
        <f t="shared" si="55"/>
        <v>0.21021611001964635</v>
      </c>
      <c r="G63" s="65">
        <f t="shared" si="55"/>
        <v>0.27504911591355602</v>
      </c>
      <c r="H63" s="65">
        <f t="shared" si="55"/>
        <v>0</v>
      </c>
      <c r="I63" s="65">
        <f t="shared" ref="I63:M63" si="56">I15/SUM($I15:$M15)</f>
        <v>0.35563380281690143</v>
      </c>
      <c r="J63" s="65">
        <f t="shared" si="56"/>
        <v>0.21478873239436619</v>
      </c>
      <c r="K63" s="65">
        <f t="shared" si="56"/>
        <v>0.18309859154929578</v>
      </c>
      <c r="L63" s="65">
        <f t="shared" si="56"/>
        <v>0.24647887323943662</v>
      </c>
      <c r="M63" s="65">
        <f t="shared" si="56"/>
        <v>0</v>
      </c>
      <c r="N63" s="65">
        <f t="shared" ref="N63:R63" si="57">N15/SUM($N15:$R15)</f>
        <v>0.41212121212121211</v>
      </c>
      <c r="O63" s="65">
        <f t="shared" si="57"/>
        <v>0.21010101010101009</v>
      </c>
      <c r="P63" s="65">
        <f t="shared" si="57"/>
        <v>0.10101010101010101</v>
      </c>
      <c r="Q63" s="65">
        <f t="shared" si="57"/>
        <v>0.26060606060606062</v>
      </c>
      <c r="R63" s="65">
        <f t="shared" si="57"/>
        <v>1.6161616161616162E-2</v>
      </c>
    </row>
    <row r="64" spans="1:33" x14ac:dyDescent="0.25">
      <c r="A64" s="1" t="s">
        <v>1</v>
      </c>
      <c r="B64" s="1" t="s">
        <v>240</v>
      </c>
      <c r="C64" s="1" t="s">
        <v>66</v>
      </c>
      <c r="D64" s="65">
        <f t="shared" ref="D64:H64" si="58">D16/SUM($D16:$H16)</f>
        <v>0.46696696696696699</v>
      </c>
      <c r="E64" s="65">
        <f t="shared" si="58"/>
        <v>0.1036036036036036</v>
      </c>
      <c r="F64" s="65">
        <f t="shared" si="58"/>
        <v>0.16066066066066065</v>
      </c>
      <c r="G64" s="65">
        <f t="shared" si="58"/>
        <v>0.26876876876876876</v>
      </c>
      <c r="H64" s="65">
        <f t="shared" si="58"/>
        <v>0</v>
      </c>
      <c r="I64" s="65">
        <f t="shared" ref="I64:M64" si="59">I16/SUM($I16:$M16)</f>
        <v>0.49034749034749037</v>
      </c>
      <c r="J64" s="65">
        <f t="shared" si="59"/>
        <v>0.20463320463320464</v>
      </c>
      <c r="K64" s="65">
        <f t="shared" si="59"/>
        <v>6.9498069498069498E-2</v>
      </c>
      <c r="L64" s="65">
        <f t="shared" si="59"/>
        <v>0.23552123552123552</v>
      </c>
      <c r="M64" s="65">
        <f t="shared" si="59"/>
        <v>0</v>
      </c>
      <c r="N64" s="65">
        <f t="shared" ref="N64:R64" si="60">N16/SUM($N16:$R16)</f>
        <v>0.51654411764705888</v>
      </c>
      <c r="O64" s="65">
        <f t="shared" si="60"/>
        <v>0.21139705882352941</v>
      </c>
      <c r="P64" s="65">
        <f t="shared" si="60"/>
        <v>1.1029411764705883E-2</v>
      </c>
      <c r="Q64" s="65">
        <f t="shared" si="60"/>
        <v>0.25183823529411764</v>
      </c>
      <c r="R64" s="65">
        <f t="shared" si="60"/>
        <v>9.1911764705882356E-3</v>
      </c>
    </row>
    <row r="65" spans="1:18" x14ac:dyDescent="0.25">
      <c r="A65" s="1" t="s">
        <v>1</v>
      </c>
      <c r="B65" s="1" t="s">
        <v>240</v>
      </c>
      <c r="C65" s="1" t="s">
        <v>70</v>
      </c>
      <c r="D65" s="65">
        <f t="shared" ref="D65:H65" si="61">D17/SUM($D17:$H17)</f>
        <v>0.45858895705521474</v>
      </c>
      <c r="E65" s="65">
        <f t="shared" si="61"/>
        <v>5.674846625766871E-2</v>
      </c>
      <c r="F65" s="65">
        <f t="shared" si="61"/>
        <v>0.29754601226993865</v>
      </c>
      <c r="G65" s="65">
        <f t="shared" si="61"/>
        <v>0.18711656441717792</v>
      </c>
      <c r="H65" s="65">
        <f t="shared" si="61"/>
        <v>0</v>
      </c>
      <c r="I65" s="65">
        <f t="shared" ref="I65:M65" si="62">I17/SUM($I17:$M17)</f>
        <v>0.57692307692307687</v>
      </c>
      <c r="J65" s="65">
        <f t="shared" si="62"/>
        <v>0.14358974358974358</v>
      </c>
      <c r="K65" s="65">
        <f t="shared" si="62"/>
        <v>0.14871794871794872</v>
      </c>
      <c r="L65" s="65">
        <f t="shared" si="62"/>
        <v>0.13076923076923078</v>
      </c>
      <c r="M65" s="65">
        <f t="shared" si="62"/>
        <v>0</v>
      </c>
      <c r="N65" s="65">
        <f t="shared" ref="N65:R65" si="63">N17/SUM($N17:$R17)</f>
        <v>0.61640798226164084</v>
      </c>
      <c r="O65" s="65">
        <f t="shared" si="63"/>
        <v>0.14412416851441243</v>
      </c>
      <c r="P65" s="65">
        <f t="shared" si="63"/>
        <v>3.1042128603104215E-2</v>
      </c>
      <c r="Q65" s="65">
        <f t="shared" si="63"/>
        <v>0.20842572062084258</v>
      </c>
      <c r="R65" s="65">
        <f t="shared" si="63"/>
        <v>0</v>
      </c>
    </row>
    <row r="66" spans="1:18" x14ac:dyDescent="0.25">
      <c r="A66" s="1" t="s">
        <v>1</v>
      </c>
      <c r="B66" s="1" t="s">
        <v>247</v>
      </c>
      <c r="C66" s="1" t="s">
        <v>248</v>
      </c>
      <c r="D66" s="65">
        <f t="shared" ref="D66:H66" si="64">D18/SUM($D18:$H18)</f>
        <v>0.60773480662983426</v>
      </c>
      <c r="E66" s="65">
        <f t="shared" si="64"/>
        <v>0.12430939226519337</v>
      </c>
      <c r="F66" s="65">
        <f t="shared" si="64"/>
        <v>0.14917127071823205</v>
      </c>
      <c r="G66" s="65">
        <f t="shared" si="64"/>
        <v>0.11878453038674033</v>
      </c>
      <c r="H66" s="65">
        <f t="shared" si="64"/>
        <v>0</v>
      </c>
      <c r="I66" s="65">
        <f t="shared" ref="I66:M66" si="65">I18/SUM($I18:$M18)</f>
        <v>0.66201117318435754</v>
      </c>
      <c r="J66" s="65">
        <f t="shared" si="65"/>
        <v>0.15363128491620112</v>
      </c>
      <c r="K66" s="65">
        <f t="shared" si="65"/>
        <v>8.6592178770949726E-2</v>
      </c>
      <c r="L66" s="65">
        <f t="shared" si="65"/>
        <v>9.7765363128491614E-2</v>
      </c>
      <c r="M66" s="65">
        <f t="shared" si="65"/>
        <v>0</v>
      </c>
      <c r="N66" s="65">
        <f t="shared" ref="N66:R66" si="66">N18/SUM($N18:$R18)</f>
        <v>0.62094763092269323</v>
      </c>
      <c r="O66" s="65">
        <f t="shared" si="66"/>
        <v>0.23940149625935161</v>
      </c>
      <c r="P66" s="65">
        <f t="shared" si="66"/>
        <v>1.9950124688279301E-2</v>
      </c>
      <c r="Q66" s="65">
        <f t="shared" si="66"/>
        <v>0.11970074812967581</v>
      </c>
      <c r="R66" s="65">
        <f t="shared" si="66"/>
        <v>0</v>
      </c>
    </row>
    <row r="67" spans="1:18" x14ac:dyDescent="0.25">
      <c r="A67" s="1" t="s">
        <v>1</v>
      </c>
      <c r="B67" s="1" t="s">
        <v>247</v>
      </c>
      <c r="C67" s="1" t="s">
        <v>249</v>
      </c>
      <c r="D67" s="65">
        <f t="shared" ref="D67:H67" si="67">D19/SUM($D19:$H19)</f>
        <v>0.56944444444444442</v>
      </c>
      <c r="E67" s="65">
        <f t="shared" si="67"/>
        <v>9.8765432098765427E-2</v>
      </c>
      <c r="F67" s="65">
        <f t="shared" si="67"/>
        <v>0.19753086419753085</v>
      </c>
      <c r="G67" s="65">
        <f t="shared" si="67"/>
        <v>0.13425925925925927</v>
      </c>
      <c r="H67" s="65">
        <f t="shared" si="67"/>
        <v>0</v>
      </c>
      <c r="I67" s="65">
        <f t="shared" ref="I67:M67" si="68">I19/SUM($I19:$M19)</f>
        <v>0.63028169014084512</v>
      </c>
      <c r="J67" s="65">
        <f t="shared" si="68"/>
        <v>0.19014084507042253</v>
      </c>
      <c r="K67" s="65">
        <f t="shared" si="68"/>
        <v>0.11971830985915492</v>
      </c>
      <c r="L67" s="65">
        <f t="shared" si="68"/>
        <v>5.9859154929577461E-2</v>
      </c>
      <c r="M67" s="65">
        <f t="shared" si="68"/>
        <v>0</v>
      </c>
      <c r="N67" s="65">
        <f t="shared" ref="N67:R67" si="69">N19/SUM($N19:$R19)</f>
        <v>0.68805704099821752</v>
      </c>
      <c r="O67" s="65">
        <f t="shared" si="69"/>
        <v>0.16042780748663102</v>
      </c>
      <c r="P67" s="65">
        <f t="shared" si="69"/>
        <v>8.9126559714795012E-3</v>
      </c>
      <c r="Q67" s="65">
        <f t="shared" si="69"/>
        <v>0.14260249554367202</v>
      </c>
      <c r="R67" s="65">
        <f t="shared" si="69"/>
        <v>0</v>
      </c>
    </row>
    <row r="68" spans="1:18" x14ac:dyDescent="0.25">
      <c r="A68" s="1" t="s">
        <v>1</v>
      </c>
      <c r="B68" s="1" t="s">
        <v>247</v>
      </c>
      <c r="C68" s="1" t="s">
        <v>247</v>
      </c>
      <c r="D68" s="65">
        <f t="shared" ref="D68:H68" si="70">D20/SUM($D20:$H20)</f>
        <v>0.49280575539568344</v>
      </c>
      <c r="E68" s="65">
        <f t="shared" si="70"/>
        <v>0.11330935251798561</v>
      </c>
      <c r="F68" s="65">
        <f t="shared" si="70"/>
        <v>0.24100719424460432</v>
      </c>
      <c r="G68" s="65">
        <f t="shared" si="70"/>
        <v>0.15287769784172661</v>
      </c>
      <c r="H68" s="65">
        <f t="shared" si="70"/>
        <v>0</v>
      </c>
      <c r="I68" s="65">
        <f t="shared" ref="I68:M68" si="71">I20/SUM($I20:$M20)</f>
        <v>0.48694316436251922</v>
      </c>
      <c r="J68" s="65">
        <f t="shared" si="71"/>
        <v>0.19354838709677419</v>
      </c>
      <c r="K68" s="65">
        <f t="shared" si="71"/>
        <v>0.19354838709677419</v>
      </c>
      <c r="L68" s="65">
        <f t="shared" si="71"/>
        <v>0.1259600614439324</v>
      </c>
      <c r="M68" s="65">
        <f t="shared" si="71"/>
        <v>0</v>
      </c>
      <c r="N68" s="65">
        <f t="shared" ref="N68:R68" si="72">N20/SUM($N20:$R20)</f>
        <v>0.52952029520295207</v>
      </c>
      <c r="O68" s="65">
        <f t="shared" si="72"/>
        <v>0.22878228782287824</v>
      </c>
      <c r="P68" s="65">
        <f t="shared" si="72"/>
        <v>8.4870848708487087E-2</v>
      </c>
      <c r="Q68" s="65">
        <f t="shared" si="72"/>
        <v>0.15129151291512916</v>
      </c>
      <c r="R68" s="65">
        <f t="shared" si="72"/>
        <v>5.5350553505535052E-3</v>
      </c>
    </row>
    <row r="69" spans="1:18" x14ac:dyDescent="0.25">
      <c r="A69" s="69" t="s">
        <v>1</v>
      </c>
      <c r="B69" s="69" t="s">
        <v>247</v>
      </c>
      <c r="C69" s="69" t="s">
        <v>255</v>
      </c>
      <c r="D69" s="65">
        <f t="shared" ref="D69:H69" si="73">D21/SUM($D21:$H21)</f>
        <v>0.73728813559322037</v>
      </c>
      <c r="E69" s="65">
        <f t="shared" si="73"/>
        <v>0</v>
      </c>
      <c r="F69" s="65">
        <f t="shared" si="73"/>
        <v>0</v>
      </c>
      <c r="G69" s="65">
        <f t="shared" si="73"/>
        <v>0.26271186440677968</v>
      </c>
      <c r="H69" s="65">
        <f t="shared" si="73"/>
        <v>0</v>
      </c>
      <c r="I69" s="65">
        <f t="shared" ref="I69:M69" si="74">I21/SUM($I21:$M21)</f>
        <v>0.75609756097560976</v>
      </c>
      <c r="J69" s="65">
        <f t="shared" si="74"/>
        <v>0</v>
      </c>
      <c r="K69" s="65">
        <f t="shared" si="74"/>
        <v>0</v>
      </c>
      <c r="L69" s="65">
        <f t="shared" si="74"/>
        <v>0.24390243902439024</v>
      </c>
      <c r="M69" s="65">
        <f t="shared" si="74"/>
        <v>0</v>
      </c>
      <c r="N69" s="65">
        <f t="shared" ref="N69:R69" si="75">N21/SUM($N21:$R21)</f>
        <v>0.54335260115606931</v>
      </c>
      <c r="O69" s="65">
        <f t="shared" si="75"/>
        <v>0.24277456647398843</v>
      </c>
      <c r="P69" s="65">
        <f t="shared" si="75"/>
        <v>2.8901734104046242E-2</v>
      </c>
      <c r="Q69" s="65">
        <f t="shared" si="75"/>
        <v>0.17341040462427745</v>
      </c>
      <c r="R69" s="65">
        <f t="shared" si="75"/>
        <v>1.1560693641618497E-2</v>
      </c>
    </row>
    <row r="70" spans="1:18" x14ac:dyDescent="0.25">
      <c r="A70" s="69" t="s">
        <v>1</v>
      </c>
      <c r="B70" s="69" t="s">
        <v>241</v>
      </c>
      <c r="C70" s="69" t="s">
        <v>242</v>
      </c>
      <c r="D70" s="65">
        <f t="shared" ref="D70:H70" si="76">D22/SUM($D22:$H22)</f>
        <v>0.70378151260504207</v>
      </c>
      <c r="E70" s="65">
        <f t="shared" si="76"/>
        <v>0.11974789915966387</v>
      </c>
      <c r="F70" s="65">
        <f t="shared" si="76"/>
        <v>0.17647058823529413</v>
      </c>
      <c r="G70" s="65">
        <f t="shared" si="76"/>
        <v>0</v>
      </c>
      <c r="H70" s="65">
        <f t="shared" si="76"/>
        <v>0</v>
      </c>
      <c r="I70" s="65">
        <f t="shared" ref="I70:M70" si="77">I22/SUM($I22:$M22)</f>
        <v>0.81538461538461537</v>
      </c>
      <c r="J70" s="65">
        <f t="shared" si="77"/>
        <v>0.17362637362637362</v>
      </c>
      <c r="K70" s="65">
        <f t="shared" si="77"/>
        <v>1.098901098901099E-2</v>
      </c>
      <c r="L70" s="65">
        <f t="shared" si="77"/>
        <v>0</v>
      </c>
      <c r="M70" s="65">
        <f t="shared" si="77"/>
        <v>0</v>
      </c>
      <c r="N70" s="65">
        <f t="shared" ref="N70:R70" si="78">N22/SUM($N22:$R22)</f>
        <v>0.8669724770642202</v>
      </c>
      <c r="O70" s="65">
        <f t="shared" si="78"/>
        <v>0.12385321100917432</v>
      </c>
      <c r="P70" s="65">
        <f t="shared" si="78"/>
        <v>9.1743119266055051E-3</v>
      </c>
      <c r="Q70" s="65">
        <f t="shared" si="78"/>
        <v>0</v>
      </c>
      <c r="R70" s="65">
        <f t="shared" si="78"/>
        <v>0</v>
      </c>
    </row>
    <row r="71" spans="1:18" x14ac:dyDescent="0.25">
      <c r="A71" s="69" t="s">
        <v>2</v>
      </c>
      <c r="B71" s="69" t="s">
        <v>3</v>
      </c>
      <c r="C71" s="69" t="s">
        <v>3</v>
      </c>
      <c r="D71" s="65">
        <f t="shared" ref="D71:H71" si="79">D23/SUM($D23:$H23)</f>
        <v>0.74239999999999995</v>
      </c>
      <c r="E71" s="65">
        <f t="shared" si="79"/>
        <v>7.3599999999999999E-2</v>
      </c>
      <c r="F71" s="65">
        <f t="shared" si="79"/>
        <v>9.1200000000000003E-2</v>
      </c>
      <c r="G71" s="65">
        <f t="shared" si="79"/>
        <v>9.2799999999999994E-2</v>
      </c>
      <c r="H71" s="65">
        <f t="shared" si="79"/>
        <v>0</v>
      </c>
      <c r="I71" s="65">
        <f t="shared" ref="I71:M71" si="80">I23/SUM($I23:$M23)</f>
        <v>0.70306513409961691</v>
      </c>
      <c r="J71" s="65">
        <f t="shared" si="80"/>
        <v>0.21264367816091953</v>
      </c>
      <c r="K71" s="65">
        <f t="shared" si="80"/>
        <v>7.8544061302681989E-2</v>
      </c>
      <c r="L71" s="65">
        <f t="shared" si="80"/>
        <v>5.7471264367816091E-3</v>
      </c>
      <c r="M71" s="65">
        <f t="shared" si="80"/>
        <v>0</v>
      </c>
      <c r="N71" s="65">
        <f t="shared" ref="N71:R71" si="81">N23/SUM($N23:$R23)</f>
        <v>0.57307692307692304</v>
      </c>
      <c r="O71" s="65">
        <f t="shared" si="81"/>
        <v>9.7435897435897437E-2</v>
      </c>
      <c r="P71" s="65">
        <f t="shared" si="81"/>
        <v>2.3076923076923078E-2</v>
      </c>
      <c r="Q71" s="65">
        <f t="shared" si="81"/>
        <v>0.29871794871794871</v>
      </c>
      <c r="R71" s="65">
        <f t="shared" si="81"/>
        <v>7.6923076923076927E-3</v>
      </c>
    </row>
    <row r="72" spans="1:18" x14ac:dyDescent="0.25">
      <c r="A72" s="69" t="s">
        <v>2</v>
      </c>
      <c r="B72" s="69" t="s">
        <v>224</v>
      </c>
      <c r="C72" s="69" t="s">
        <v>225</v>
      </c>
      <c r="D72" s="65">
        <f t="shared" ref="D72:H72" si="82">D24/SUM($D24:$H24)</f>
        <v>0.77543859649122804</v>
      </c>
      <c r="E72" s="65">
        <f t="shared" si="82"/>
        <v>0.12631578947368421</v>
      </c>
      <c r="F72" s="65">
        <f t="shared" si="82"/>
        <v>9.8245614035087719E-2</v>
      </c>
      <c r="G72" s="65">
        <f t="shared" si="82"/>
        <v>0</v>
      </c>
      <c r="H72" s="65">
        <f t="shared" si="82"/>
        <v>0</v>
      </c>
      <c r="I72" s="65">
        <f t="shared" ref="I72:M72" si="83">I24/SUM($I24:$M24)</f>
        <v>0.71361502347417838</v>
      </c>
      <c r="J72" s="65">
        <f t="shared" si="83"/>
        <v>0.23943661971830985</v>
      </c>
      <c r="K72" s="65">
        <f t="shared" si="83"/>
        <v>4.6948356807511735E-2</v>
      </c>
      <c r="L72" s="65">
        <f t="shared" si="83"/>
        <v>0</v>
      </c>
      <c r="M72" s="65">
        <f t="shared" si="83"/>
        <v>0</v>
      </c>
      <c r="N72" s="65">
        <f t="shared" ref="N72:R72" si="84">N24/SUM($N24:$R24)</f>
        <v>0.88429752066115708</v>
      </c>
      <c r="O72" s="65">
        <f t="shared" si="84"/>
        <v>0.11570247933884298</v>
      </c>
      <c r="P72" s="65">
        <f t="shared" si="84"/>
        <v>0</v>
      </c>
      <c r="Q72" s="65">
        <f t="shared" si="84"/>
        <v>0</v>
      </c>
      <c r="R72" s="65">
        <f t="shared" si="84"/>
        <v>0</v>
      </c>
    </row>
    <row r="73" spans="1:18" x14ac:dyDescent="0.25">
      <c r="A73" s="69" t="s">
        <v>2</v>
      </c>
      <c r="B73" s="69" t="s">
        <v>224</v>
      </c>
      <c r="C73" s="69" t="s">
        <v>224</v>
      </c>
      <c r="D73" s="65">
        <f t="shared" ref="D73:H73" si="85">D25/SUM($D25:$H25)</f>
        <v>0.75315315315315312</v>
      </c>
      <c r="E73" s="65">
        <f t="shared" si="85"/>
        <v>0.16936936936936936</v>
      </c>
      <c r="F73" s="65">
        <f t="shared" si="85"/>
        <v>7.7477477477477477E-2</v>
      </c>
      <c r="G73" s="65">
        <f t="shared" si="85"/>
        <v>0</v>
      </c>
      <c r="H73" s="65">
        <f t="shared" si="85"/>
        <v>0</v>
      </c>
      <c r="I73" s="65">
        <f t="shared" ref="I73:M73" si="86">I25/SUM($I25:$M25)</f>
        <v>0.6645962732919255</v>
      </c>
      <c r="J73" s="65">
        <f t="shared" si="86"/>
        <v>0.32505175983436851</v>
      </c>
      <c r="K73" s="65">
        <f t="shared" si="86"/>
        <v>1.0351966873706004E-2</v>
      </c>
      <c r="L73" s="65">
        <f t="shared" si="86"/>
        <v>0</v>
      </c>
      <c r="M73" s="65">
        <f t="shared" si="86"/>
        <v>0</v>
      </c>
      <c r="N73" s="65">
        <f t="shared" ref="N73:R73" si="87">N25/SUM($N25:$R25)</f>
        <v>0.79807692307692313</v>
      </c>
      <c r="O73" s="65">
        <f t="shared" si="87"/>
        <v>0.20192307692307693</v>
      </c>
      <c r="P73" s="65">
        <f t="shared" si="87"/>
        <v>0</v>
      </c>
      <c r="Q73" s="65">
        <f t="shared" si="87"/>
        <v>0</v>
      </c>
      <c r="R73" s="65">
        <f t="shared" si="87"/>
        <v>0</v>
      </c>
    </row>
    <row r="74" spans="1:18" x14ac:dyDescent="0.25">
      <c r="A74" s="69" t="s">
        <v>2</v>
      </c>
      <c r="B74" s="69" t="s">
        <v>224</v>
      </c>
      <c r="C74" s="69" t="s">
        <v>157</v>
      </c>
      <c r="D74" s="65">
        <f t="shared" ref="D74:H74" si="88">D26/SUM($D26:$H26)</f>
        <v>0.67256637168141598</v>
      </c>
      <c r="E74" s="65">
        <f t="shared" si="88"/>
        <v>0.1415929203539823</v>
      </c>
      <c r="F74" s="65">
        <f t="shared" si="88"/>
        <v>0.18584070796460178</v>
      </c>
      <c r="G74" s="65">
        <f t="shared" si="88"/>
        <v>0</v>
      </c>
      <c r="H74" s="65">
        <f t="shared" si="88"/>
        <v>0</v>
      </c>
      <c r="I74" s="65">
        <f t="shared" ref="I74:M74" si="89">I26/SUM($I26:$M26)</f>
        <v>0.83333333333333337</v>
      </c>
      <c r="J74" s="65">
        <f t="shared" si="89"/>
        <v>0.16666666666666666</v>
      </c>
      <c r="K74" s="65">
        <f t="shared" si="89"/>
        <v>0</v>
      </c>
      <c r="L74" s="65">
        <f t="shared" si="89"/>
        <v>0</v>
      </c>
      <c r="M74" s="65">
        <f t="shared" si="89"/>
        <v>0</v>
      </c>
      <c r="N74" s="65">
        <f t="shared" ref="N74:R74" si="90">N26/SUM($N26:$R26)</f>
        <v>0.92682926829268297</v>
      </c>
      <c r="O74" s="65">
        <f t="shared" si="90"/>
        <v>7.3170731707317069E-2</v>
      </c>
      <c r="P74" s="65">
        <f t="shared" si="90"/>
        <v>0</v>
      </c>
      <c r="Q74" s="65">
        <f t="shared" si="90"/>
        <v>0</v>
      </c>
      <c r="R74" s="65">
        <f t="shared" si="90"/>
        <v>0</v>
      </c>
    </row>
    <row r="75" spans="1:18" x14ac:dyDescent="0.25">
      <c r="A75" s="69" t="s">
        <v>2</v>
      </c>
      <c r="B75" s="69" t="s">
        <v>232</v>
      </c>
      <c r="C75" s="69" t="s">
        <v>222</v>
      </c>
      <c r="D75" s="65">
        <f t="shared" ref="D75:H75" si="91">D27/SUM($D27:$H27)</f>
        <v>0.55555555555555558</v>
      </c>
      <c r="E75" s="65">
        <f t="shared" si="91"/>
        <v>0.11695906432748537</v>
      </c>
      <c r="F75" s="65">
        <f t="shared" si="91"/>
        <v>0.1189083820662768</v>
      </c>
      <c r="G75" s="65">
        <f t="shared" si="91"/>
        <v>0.20857699805068225</v>
      </c>
      <c r="H75" s="65">
        <f t="shared" si="91"/>
        <v>0</v>
      </c>
      <c r="I75" s="65">
        <f t="shared" ref="I75:M75" si="92">I27/SUM($I27:$M27)</f>
        <v>0.48565573770491804</v>
      </c>
      <c r="J75" s="65">
        <f t="shared" si="92"/>
        <v>0.24795081967213115</v>
      </c>
      <c r="K75" s="65">
        <f t="shared" si="92"/>
        <v>9.2213114754098366E-2</v>
      </c>
      <c r="L75" s="65">
        <f t="shared" si="92"/>
        <v>0.17418032786885246</v>
      </c>
      <c r="M75" s="65">
        <f t="shared" si="92"/>
        <v>0</v>
      </c>
      <c r="N75" s="65">
        <f t="shared" ref="N75:R75" si="93">N27/SUM($N27:$R27)</f>
        <v>0.40969162995594716</v>
      </c>
      <c r="O75" s="65">
        <f t="shared" si="93"/>
        <v>0.1776798825256975</v>
      </c>
      <c r="P75" s="65">
        <f t="shared" si="93"/>
        <v>2.936857562408223E-3</v>
      </c>
      <c r="Q75" s="65">
        <f t="shared" si="93"/>
        <v>0.19970631424375918</v>
      </c>
      <c r="R75" s="65">
        <f t="shared" si="93"/>
        <v>0.20998531571218795</v>
      </c>
    </row>
    <row r="76" spans="1:18" x14ac:dyDescent="0.25">
      <c r="A76" s="69" t="s">
        <v>2</v>
      </c>
      <c r="B76" s="69" t="s">
        <v>232</v>
      </c>
      <c r="C76" s="69" t="s">
        <v>221</v>
      </c>
      <c r="D76" s="65">
        <f t="shared" ref="D76:H76" si="94">D28/SUM($D28:$H28)</f>
        <v>0.56241234221598879</v>
      </c>
      <c r="E76" s="65">
        <f t="shared" si="94"/>
        <v>0.10799438990182328</v>
      </c>
      <c r="F76" s="65">
        <f t="shared" si="94"/>
        <v>0.15708274894810659</v>
      </c>
      <c r="G76" s="65">
        <f t="shared" si="94"/>
        <v>0.17251051893408134</v>
      </c>
      <c r="H76" s="65">
        <f t="shared" si="94"/>
        <v>0</v>
      </c>
      <c r="I76" s="65">
        <f t="shared" ref="I76:M76" si="95">I28/SUM($I28:$M28)</f>
        <v>0.5546875</v>
      </c>
      <c r="J76" s="65">
        <f t="shared" si="95"/>
        <v>0.275390625</v>
      </c>
      <c r="K76" s="65">
        <f t="shared" si="95"/>
        <v>0.111328125</v>
      </c>
      <c r="L76" s="65">
        <f t="shared" si="95"/>
        <v>5.859375E-2</v>
      </c>
      <c r="M76" s="65">
        <f t="shared" si="95"/>
        <v>0</v>
      </c>
      <c r="N76" s="65">
        <f t="shared" ref="N76:R76" si="96">N28/SUM($N28:$R28)</f>
        <v>0.56927710843373491</v>
      </c>
      <c r="O76" s="65">
        <f t="shared" si="96"/>
        <v>0.1144578313253012</v>
      </c>
      <c r="P76" s="65">
        <f t="shared" si="96"/>
        <v>0</v>
      </c>
      <c r="Q76" s="65">
        <f t="shared" si="96"/>
        <v>0.22289156626506024</v>
      </c>
      <c r="R76" s="65">
        <f t="shared" si="96"/>
        <v>9.337349397590361E-2</v>
      </c>
    </row>
    <row r="77" spans="1:18" x14ac:dyDescent="0.25">
      <c r="A77" s="69" t="s">
        <v>2</v>
      </c>
      <c r="B77" s="69" t="s">
        <v>232</v>
      </c>
      <c r="C77" s="69" t="s">
        <v>145</v>
      </c>
      <c r="D77" s="65">
        <f t="shared" ref="D77:H77" si="97">D29/SUM($D29:$H29)</f>
        <v>0.67150395778364114</v>
      </c>
      <c r="E77" s="65">
        <f t="shared" si="97"/>
        <v>6.7282321899736153E-2</v>
      </c>
      <c r="F77" s="65">
        <f t="shared" si="97"/>
        <v>0.14775725593667546</v>
      </c>
      <c r="G77" s="65">
        <f t="shared" si="97"/>
        <v>0.11345646437994723</v>
      </c>
      <c r="H77" s="65">
        <f t="shared" si="97"/>
        <v>0</v>
      </c>
      <c r="I77" s="65">
        <f t="shared" ref="I77:M77" si="98">I29/SUM($I29:$M29)</f>
        <v>0.4948921679909194</v>
      </c>
      <c r="J77" s="65">
        <f t="shared" si="98"/>
        <v>0.20544835414301929</v>
      </c>
      <c r="K77" s="65">
        <f t="shared" si="98"/>
        <v>0.13507377979568672</v>
      </c>
      <c r="L77" s="65">
        <f t="shared" si="98"/>
        <v>0.16458569807037457</v>
      </c>
      <c r="M77" s="65">
        <f t="shared" si="98"/>
        <v>0</v>
      </c>
      <c r="N77" s="65">
        <f t="shared" ref="N77:R77" si="99">N29/SUM($N29:$R29)</f>
        <v>0.43301642178046673</v>
      </c>
      <c r="O77" s="65">
        <f t="shared" si="99"/>
        <v>0.13915298184961106</v>
      </c>
      <c r="P77" s="65">
        <f t="shared" si="99"/>
        <v>1.7286084701815039E-3</v>
      </c>
      <c r="Q77" s="65">
        <f t="shared" si="99"/>
        <v>0.29472774416594644</v>
      </c>
      <c r="R77" s="65">
        <f t="shared" si="99"/>
        <v>0.1313742437337943</v>
      </c>
    </row>
    <row r="78" spans="1:18" x14ac:dyDescent="0.25">
      <c r="A78" s="69" t="s">
        <v>2</v>
      </c>
      <c r="B78" s="69" t="s">
        <v>232</v>
      </c>
      <c r="C78" s="69" t="s">
        <v>231</v>
      </c>
      <c r="D78" s="65">
        <f t="shared" ref="D78:H78" si="100">D30/SUM($D30:$H30)</f>
        <v>0.43646864686468645</v>
      </c>
      <c r="E78" s="65">
        <f t="shared" si="100"/>
        <v>0.12458745874587458</v>
      </c>
      <c r="F78" s="65">
        <f t="shared" si="100"/>
        <v>0.19719471947194719</v>
      </c>
      <c r="G78" s="65">
        <f t="shared" si="100"/>
        <v>0.24174917491749176</v>
      </c>
      <c r="H78" s="65">
        <f t="shared" si="100"/>
        <v>0</v>
      </c>
      <c r="I78" s="65">
        <f t="shared" ref="I78:M78" si="101">I30/SUM($I30:$M30)</f>
        <v>0.38411138411138412</v>
      </c>
      <c r="J78" s="65">
        <f t="shared" si="101"/>
        <v>0.13595413595413594</v>
      </c>
      <c r="K78" s="65">
        <f t="shared" si="101"/>
        <v>0.30384930384930386</v>
      </c>
      <c r="L78" s="65">
        <f t="shared" si="101"/>
        <v>0.1760851760851761</v>
      </c>
      <c r="M78" s="65">
        <f t="shared" si="101"/>
        <v>0</v>
      </c>
      <c r="N78" s="65">
        <f t="shared" ref="N78:R78" si="102">N30/SUM($N30:$R30)</f>
        <v>0.38216098622189992</v>
      </c>
      <c r="O78" s="65">
        <f t="shared" si="102"/>
        <v>0.11747643219724438</v>
      </c>
      <c r="P78" s="65">
        <f t="shared" si="102"/>
        <v>6.7440174039158807E-2</v>
      </c>
      <c r="Q78" s="65">
        <f t="shared" si="102"/>
        <v>0.35678027556200143</v>
      </c>
      <c r="R78" s="65">
        <f t="shared" si="102"/>
        <v>7.6142131979695438E-2</v>
      </c>
    </row>
    <row r="79" spans="1:18" x14ac:dyDescent="0.25">
      <c r="A79" s="69" t="s">
        <v>2</v>
      </c>
      <c r="B79" s="69" t="s">
        <v>229</v>
      </c>
      <c r="C79" s="69" t="s">
        <v>223</v>
      </c>
      <c r="D79" s="65">
        <f t="shared" ref="D79:H79" si="103">D31/SUM($D31:$H31)</f>
        <v>0.57755775577557755</v>
      </c>
      <c r="E79" s="65">
        <f t="shared" si="103"/>
        <v>7.3707370737073702E-2</v>
      </c>
      <c r="F79" s="65">
        <f t="shared" si="103"/>
        <v>0.12981298129812982</v>
      </c>
      <c r="G79" s="65">
        <f t="shared" si="103"/>
        <v>0.21892189218921893</v>
      </c>
      <c r="H79" s="65">
        <f t="shared" si="103"/>
        <v>0</v>
      </c>
      <c r="I79" s="65">
        <f t="shared" ref="I79:M79" si="104">I31/SUM($I31:$M31)</f>
        <v>0.48306997742663654</v>
      </c>
      <c r="J79" s="65">
        <f t="shared" si="104"/>
        <v>0.2234762979683973</v>
      </c>
      <c r="K79" s="65">
        <f t="shared" si="104"/>
        <v>9.8194130925507897E-2</v>
      </c>
      <c r="L79" s="65">
        <f t="shared" si="104"/>
        <v>0.19525959367945825</v>
      </c>
      <c r="M79" s="65">
        <f t="shared" si="104"/>
        <v>0</v>
      </c>
      <c r="N79" s="65">
        <f t="shared" ref="N79:R79" si="105">N31/SUM($N31:$R31)</f>
        <v>0.53245324532453242</v>
      </c>
      <c r="O79" s="65">
        <f t="shared" si="105"/>
        <v>6.2706270627062702E-2</v>
      </c>
      <c r="P79" s="65">
        <f t="shared" si="105"/>
        <v>3.8503850385038507E-2</v>
      </c>
      <c r="Q79" s="65">
        <f t="shared" si="105"/>
        <v>0.31023102310231021</v>
      </c>
      <c r="R79" s="65">
        <f t="shared" si="105"/>
        <v>5.6105610561056105E-2</v>
      </c>
    </row>
    <row r="80" spans="1:18" x14ac:dyDescent="0.25">
      <c r="A80" s="69" t="s">
        <v>2</v>
      </c>
      <c r="B80" s="69" t="s">
        <v>229</v>
      </c>
      <c r="C80" s="69" t="s">
        <v>229</v>
      </c>
      <c r="D80" s="65">
        <f t="shared" ref="D80:H80" si="106">D32/SUM($D32:$H32)</f>
        <v>0.53537284894837478</v>
      </c>
      <c r="E80" s="65">
        <f t="shared" si="106"/>
        <v>7.4569789674952203E-2</v>
      </c>
      <c r="F80" s="65">
        <f t="shared" si="106"/>
        <v>0.124282982791587</v>
      </c>
      <c r="G80" s="65">
        <f t="shared" si="106"/>
        <v>0.26577437858508607</v>
      </c>
      <c r="H80" s="65">
        <f t="shared" si="106"/>
        <v>0</v>
      </c>
      <c r="I80" s="65">
        <f t="shared" ref="I80:M80" si="107">I32/SUM($I32:$M32)</f>
        <v>0.43252032520325201</v>
      </c>
      <c r="J80" s="65">
        <f t="shared" si="107"/>
        <v>0.17560975609756097</v>
      </c>
      <c r="K80" s="65">
        <f t="shared" si="107"/>
        <v>0.16422764227642275</v>
      </c>
      <c r="L80" s="65">
        <f t="shared" si="107"/>
        <v>0.22764227642276422</v>
      </c>
      <c r="M80" s="65">
        <f t="shared" si="107"/>
        <v>0</v>
      </c>
      <c r="N80" s="65">
        <f t="shared" ref="N80:R80" si="108">N32/SUM($N32:$R32)</f>
        <v>0.41791044776119401</v>
      </c>
      <c r="O80" s="65">
        <f t="shared" si="108"/>
        <v>0.15522388059701492</v>
      </c>
      <c r="P80" s="65">
        <f t="shared" si="108"/>
        <v>1.3432835820895522E-2</v>
      </c>
      <c r="Q80" s="65">
        <f t="shared" si="108"/>
        <v>0.36865671641791042</v>
      </c>
      <c r="R80" s="65">
        <f t="shared" si="108"/>
        <v>4.4776119402985072E-2</v>
      </c>
    </row>
    <row r="81" spans="1:18" x14ac:dyDescent="0.25">
      <c r="A81" s="69" t="s">
        <v>2</v>
      </c>
      <c r="B81" s="69" t="s">
        <v>229</v>
      </c>
      <c r="C81" s="69" t="s">
        <v>228</v>
      </c>
      <c r="D81" s="65">
        <f t="shared" ref="D81:H81" si="109">D33/SUM($D33:$H33)</f>
        <v>0.98601398601398604</v>
      </c>
      <c r="E81" s="65">
        <f t="shared" si="109"/>
        <v>0</v>
      </c>
      <c r="F81" s="65">
        <f t="shared" si="109"/>
        <v>1.3986013986013986E-2</v>
      </c>
      <c r="G81" s="65">
        <f t="shared" si="109"/>
        <v>0</v>
      </c>
      <c r="H81" s="65">
        <f t="shared" si="109"/>
        <v>0</v>
      </c>
      <c r="I81" s="65">
        <f t="shared" ref="I81:M81" si="110">I33/SUM($I33:$M33)</f>
        <v>1</v>
      </c>
      <c r="J81" s="65">
        <f t="shared" si="110"/>
        <v>0</v>
      </c>
      <c r="K81" s="65">
        <f t="shared" si="110"/>
        <v>0</v>
      </c>
      <c r="L81" s="65">
        <f t="shared" si="110"/>
        <v>0</v>
      </c>
      <c r="M81" s="65">
        <f t="shared" si="110"/>
        <v>0</v>
      </c>
      <c r="N81" s="65">
        <f t="shared" ref="N81:R81" si="111">N33/SUM($N33:$R33)</f>
        <v>0.98161764705882348</v>
      </c>
      <c r="O81" s="65">
        <f t="shared" si="111"/>
        <v>0</v>
      </c>
      <c r="P81" s="65">
        <f t="shared" si="111"/>
        <v>1.8382352941176471E-2</v>
      </c>
      <c r="Q81" s="65">
        <f t="shared" si="111"/>
        <v>0</v>
      </c>
      <c r="R81" s="65">
        <f t="shared" si="111"/>
        <v>0</v>
      </c>
    </row>
    <row r="82" spans="1:18" x14ac:dyDescent="0.25">
      <c r="A82" s="69" t="s">
        <v>2</v>
      </c>
      <c r="B82" s="69" t="s">
        <v>226</v>
      </c>
      <c r="C82" s="69" t="s">
        <v>123</v>
      </c>
      <c r="D82" s="65">
        <f t="shared" ref="D82:H82" si="112">D34/SUM($D34:$H34)</f>
        <v>0.83630952380952384</v>
      </c>
      <c r="E82" s="65">
        <f t="shared" si="112"/>
        <v>2.3809523809523808E-2</v>
      </c>
      <c r="F82" s="65">
        <f t="shared" si="112"/>
        <v>0.13988095238095238</v>
      </c>
      <c r="G82" s="65">
        <f t="shared" si="112"/>
        <v>0</v>
      </c>
      <c r="H82" s="65">
        <f t="shared" si="112"/>
        <v>0</v>
      </c>
      <c r="I82" s="65">
        <f t="shared" ref="I82:M82" si="113">I34/SUM($I34:$M34)</f>
        <v>0.95628415300546443</v>
      </c>
      <c r="J82" s="65">
        <f t="shared" si="113"/>
        <v>4.3715846994535519E-2</v>
      </c>
      <c r="K82" s="65">
        <f t="shared" si="113"/>
        <v>0</v>
      </c>
      <c r="L82" s="65">
        <f t="shared" si="113"/>
        <v>0</v>
      </c>
      <c r="M82" s="65">
        <f t="shared" si="113"/>
        <v>0</v>
      </c>
      <c r="N82" s="65">
        <f t="shared" ref="N82:R82" si="114">N34/SUM($N34:$R34)</f>
        <v>0.96071428571428574</v>
      </c>
      <c r="O82" s="65">
        <f t="shared" si="114"/>
        <v>3.5714285714285713E-3</v>
      </c>
      <c r="P82" s="65">
        <f t="shared" si="114"/>
        <v>3.5714285714285712E-2</v>
      </c>
      <c r="Q82" s="65">
        <f t="shared" si="114"/>
        <v>0</v>
      </c>
      <c r="R82" s="65">
        <f t="shared" si="114"/>
        <v>0</v>
      </c>
    </row>
    <row r="83" spans="1:18" x14ac:dyDescent="0.25">
      <c r="A83" s="69" t="s">
        <v>2</v>
      </c>
      <c r="B83" s="69" t="s">
        <v>226</v>
      </c>
      <c r="C83" s="69" t="s">
        <v>226</v>
      </c>
      <c r="D83" s="65">
        <f t="shared" ref="D83:H83" si="115">D35/SUM($D35:$H35)</f>
        <v>0.76744186046511631</v>
      </c>
      <c r="E83" s="65">
        <f t="shared" si="115"/>
        <v>0.14728682170542637</v>
      </c>
      <c r="F83" s="65">
        <f t="shared" si="115"/>
        <v>8.5271317829457363E-2</v>
      </c>
      <c r="G83" s="65">
        <f t="shared" si="115"/>
        <v>0</v>
      </c>
      <c r="H83" s="65">
        <f t="shared" si="115"/>
        <v>0</v>
      </c>
      <c r="I83" s="65">
        <f t="shared" ref="I83:M83" si="116">I35/SUM($I35:$M35)</f>
        <v>0.70358814352574106</v>
      </c>
      <c r="J83" s="65">
        <f t="shared" si="116"/>
        <v>0.27925117004680189</v>
      </c>
      <c r="K83" s="65">
        <f t="shared" si="116"/>
        <v>1.7160686427457099E-2</v>
      </c>
      <c r="L83" s="65">
        <f t="shared" si="116"/>
        <v>0</v>
      </c>
      <c r="M83" s="65">
        <f t="shared" si="116"/>
        <v>0</v>
      </c>
      <c r="N83" s="65">
        <f t="shared" ref="N83:R83" si="117">N35/SUM($N35:$R35)</f>
        <v>0.86085626911314983</v>
      </c>
      <c r="O83" s="65">
        <f t="shared" si="117"/>
        <v>0.13914373088685014</v>
      </c>
      <c r="P83" s="65">
        <f t="shared" si="117"/>
        <v>0</v>
      </c>
      <c r="Q83" s="65">
        <f t="shared" si="117"/>
        <v>0</v>
      </c>
      <c r="R83" s="65">
        <f t="shared" si="117"/>
        <v>0</v>
      </c>
    </row>
    <row r="84" spans="1:18" x14ac:dyDescent="0.25">
      <c r="A84" s="69" t="s">
        <v>2</v>
      </c>
      <c r="B84" s="69" t="s">
        <v>227</v>
      </c>
      <c r="C84" s="69" t="s">
        <v>180</v>
      </c>
      <c r="D84" s="65">
        <f t="shared" ref="D84:H84" si="118">D36/SUM($D36:$H36)</f>
        <v>0.70359281437125754</v>
      </c>
      <c r="E84" s="65">
        <f t="shared" si="118"/>
        <v>8.6826347305389226E-2</v>
      </c>
      <c r="F84" s="65">
        <f t="shared" si="118"/>
        <v>9.880239520958084E-2</v>
      </c>
      <c r="G84" s="65">
        <f t="shared" si="118"/>
        <v>0.11077844311377245</v>
      </c>
      <c r="H84" s="65">
        <f t="shared" si="118"/>
        <v>0</v>
      </c>
      <c r="I84" s="65">
        <f t="shared" ref="I84:M84" si="119">I36/SUM($I36:$M36)</f>
        <v>0.60966542750929364</v>
      </c>
      <c r="J84" s="65">
        <f t="shared" si="119"/>
        <v>0.23791821561338289</v>
      </c>
      <c r="K84" s="65">
        <f t="shared" si="119"/>
        <v>0</v>
      </c>
      <c r="L84" s="65">
        <f t="shared" si="119"/>
        <v>0.15241635687732341</v>
      </c>
      <c r="M84" s="65">
        <f t="shared" si="119"/>
        <v>0</v>
      </c>
      <c r="N84" s="65">
        <f t="shared" ref="N84:R84" si="120">N36/SUM($N36:$R36)</f>
        <v>0.67062314540059342</v>
      </c>
      <c r="O84" s="65">
        <f t="shared" si="120"/>
        <v>0.17507418397626112</v>
      </c>
      <c r="P84" s="65">
        <f t="shared" si="120"/>
        <v>0</v>
      </c>
      <c r="Q84" s="65">
        <f t="shared" si="120"/>
        <v>0.1543026706231454</v>
      </c>
      <c r="R84" s="65">
        <f t="shared" si="120"/>
        <v>0</v>
      </c>
    </row>
    <row r="85" spans="1:18" x14ac:dyDescent="0.25">
      <c r="A85" s="69" t="s">
        <v>2</v>
      </c>
      <c r="B85" s="69" t="s">
        <v>227</v>
      </c>
      <c r="C85" s="69" t="s">
        <v>230</v>
      </c>
      <c r="D85" s="65">
        <f t="shared" ref="D85:H85" si="121">D37/SUM($D37:$H37)</f>
        <v>0.735593220338983</v>
      </c>
      <c r="E85" s="65">
        <f t="shared" si="121"/>
        <v>7.6271186440677971E-2</v>
      </c>
      <c r="F85" s="65">
        <f t="shared" si="121"/>
        <v>9.6610169491525427E-2</v>
      </c>
      <c r="G85" s="65">
        <f t="shared" si="121"/>
        <v>9.152542372881356E-2</v>
      </c>
      <c r="H85" s="65">
        <f t="shared" si="121"/>
        <v>0</v>
      </c>
      <c r="I85" s="65">
        <f t="shared" ref="I85:M85" si="122">I37/SUM($I37:$M37)</f>
        <v>0.70080321285140568</v>
      </c>
      <c r="J85" s="65">
        <f t="shared" si="122"/>
        <v>0.28112449799196787</v>
      </c>
      <c r="K85" s="65">
        <f t="shared" si="122"/>
        <v>2.008032128514056E-3</v>
      </c>
      <c r="L85" s="65">
        <f t="shared" si="122"/>
        <v>1.6064257028112448E-2</v>
      </c>
      <c r="M85" s="65">
        <f t="shared" si="122"/>
        <v>0</v>
      </c>
      <c r="N85" s="65">
        <f t="shared" ref="N85:R85" si="123">N37/SUM($N37:$R37)</f>
        <v>0.5629139072847682</v>
      </c>
      <c r="O85" s="65">
        <f t="shared" si="123"/>
        <v>0.19205298013245034</v>
      </c>
      <c r="P85" s="65">
        <f t="shared" si="123"/>
        <v>0</v>
      </c>
      <c r="Q85" s="65">
        <f t="shared" si="123"/>
        <v>0.21324503311258278</v>
      </c>
      <c r="R85" s="65">
        <f t="shared" si="123"/>
        <v>3.1788079470198675E-2</v>
      </c>
    </row>
    <row r="86" spans="1:18" x14ac:dyDescent="0.25">
      <c r="A86" s="69" t="s">
        <v>2</v>
      </c>
      <c r="B86" s="69" t="s">
        <v>227</v>
      </c>
      <c r="C86" s="69" t="s">
        <v>227</v>
      </c>
      <c r="D86" s="65">
        <f t="shared" ref="D86:H86" si="124">D38/SUM($D38:$H38)</f>
        <v>0.60624071322436845</v>
      </c>
      <c r="E86" s="65">
        <f t="shared" si="124"/>
        <v>0.11144130757800892</v>
      </c>
      <c r="F86" s="65">
        <f t="shared" si="124"/>
        <v>9.0638930163447248E-2</v>
      </c>
      <c r="G86" s="65">
        <f t="shared" si="124"/>
        <v>0.19167904903417535</v>
      </c>
      <c r="H86" s="65">
        <f t="shared" si="124"/>
        <v>0</v>
      </c>
      <c r="I86" s="65">
        <f t="shared" ref="I86:M86" si="125">I38/SUM($I38:$M38)</f>
        <v>0.55183946488294311</v>
      </c>
      <c r="J86" s="65">
        <f t="shared" si="125"/>
        <v>0.27257525083612039</v>
      </c>
      <c r="K86" s="65">
        <f t="shared" si="125"/>
        <v>1.0033444816053512E-2</v>
      </c>
      <c r="L86" s="65">
        <f t="shared" si="125"/>
        <v>0.16555183946488294</v>
      </c>
      <c r="M86" s="65">
        <f t="shared" si="125"/>
        <v>0</v>
      </c>
      <c r="N86" s="65">
        <f t="shared" ref="N86:R86" si="126">N38/SUM($N38:$R38)</f>
        <v>0.4754491017964072</v>
      </c>
      <c r="O86" s="65">
        <f t="shared" si="126"/>
        <v>0.17005988023952096</v>
      </c>
      <c r="P86" s="65">
        <f t="shared" si="126"/>
        <v>0</v>
      </c>
      <c r="Q86" s="65">
        <f t="shared" si="126"/>
        <v>0.2347305389221557</v>
      </c>
      <c r="R86" s="65">
        <f t="shared" si="126"/>
        <v>0.11976047904191617</v>
      </c>
    </row>
    <row r="87" spans="1:18" x14ac:dyDescent="0.25">
      <c r="A87" s="1" t="s">
        <v>77</v>
      </c>
      <c r="B87" s="69" t="s">
        <v>252</v>
      </c>
      <c r="C87" s="69" t="s">
        <v>252</v>
      </c>
      <c r="D87" s="65">
        <f t="shared" ref="D87:H87" si="127">D39/SUM($D39:$H39)</f>
        <v>0.89795918367346939</v>
      </c>
      <c r="E87" s="65">
        <f t="shared" si="127"/>
        <v>2.0408163265306121E-2</v>
      </c>
      <c r="F87" s="65">
        <f t="shared" si="127"/>
        <v>8.1632653061224483E-2</v>
      </c>
      <c r="G87" s="65">
        <f t="shared" si="127"/>
        <v>0</v>
      </c>
      <c r="H87" s="65">
        <f t="shared" si="127"/>
        <v>0</v>
      </c>
      <c r="I87" s="65">
        <f t="shared" ref="I87:M87" si="128">I39/SUM($I39:$M39)</f>
        <v>0.989247311827957</v>
      </c>
      <c r="J87" s="65">
        <f t="shared" si="128"/>
        <v>1.0752688172043012E-2</v>
      </c>
      <c r="K87" s="65">
        <f t="shared" si="128"/>
        <v>0</v>
      </c>
      <c r="L87" s="65">
        <f t="shared" si="128"/>
        <v>0</v>
      </c>
      <c r="M87" s="65">
        <f t="shared" si="128"/>
        <v>0</v>
      </c>
      <c r="N87" s="65">
        <f t="shared" ref="N87:R87" si="129">N39/SUM($N39:$R39)</f>
        <v>0.97115384615384615</v>
      </c>
      <c r="O87" s="65">
        <f t="shared" si="129"/>
        <v>0</v>
      </c>
      <c r="P87" s="65">
        <f t="shared" si="129"/>
        <v>2.8846153846153848E-2</v>
      </c>
      <c r="Q87" s="65">
        <f t="shared" si="129"/>
        <v>0</v>
      </c>
      <c r="R87" s="65">
        <f t="shared" si="129"/>
        <v>0</v>
      </c>
    </row>
    <row r="88" spans="1:18" x14ac:dyDescent="0.25">
      <c r="A88" s="1" t="s">
        <v>77</v>
      </c>
      <c r="B88" s="69" t="s">
        <v>252</v>
      </c>
      <c r="C88" s="69" t="s">
        <v>254</v>
      </c>
      <c r="D88" s="65">
        <f t="shared" ref="D88:H88" si="130">D40/SUM($D40:$H40)</f>
        <v>0.94219653179190754</v>
      </c>
      <c r="E88" s="65">
        <f t="shared" si="130"/>
        <v>0</v>
      </c>
      <c r="F88" s="65">
        <f t="shared" si="130"/>
        <v>5.7803468208092484E-2</v>
      </c>
      <c r="G88" s="65">
        <f t="shared" si="130"/>
        <v>0</v>
      </c>
      <c r="H88" s="65">
        <f t="shared" si="130"/>
        <v>0</v>
      </c>
      <c r="I88" s="65">
        <f t="shared" ref="I88:M88" si="131">I40/SUM($I40:$M40)</f>
        <v>1</v>
      </c>
      <c r="J88" s="65">
        <f t="shared" si="131"/>
        <v>0</v>
      </c>
      <c r="K88" s="65">
        <f t="shared" si="131"/>
        <v>0</v>
      </c>
      <c r="L88" s="65">
        <f t="shared" si="131"/>
        <v>0</v>
      </c>
      <c r="M88" s="65">
        <f t="shared" si="131"/>
        <v>0</v>
      </c>
      <c r="N88" s="65">
        <f t="shared" ref="N88:R88" si="132">N40/SUM($N40:$R40)</f>
        <v>1</v>
      </c>
      <c r="O88" s="65">
        <f t="shared" si="132"/>
        <v>0</v>
      </c>
      <c r="P88" s="65">
        <f t="shared" si="132"/>
        <v>0</v>
      </c>
      <c r="Q88" s="65">
        <f t="shared" si="132"/>
        <v>0</v>
      </c>
      <c r="R88" s="65">
        <f t="shared" si="132"/>
        <v>0</v>
      </c>
    </row>
    <row r="89" spans="1:18" x14ac:dyDescent="0.25">
      <c r="A89" s="1" t="s">
        <v>77</v>
      </c>
      <c r="B89" s="69" t="s">
        <v>252</v>
      </c>
      <c r="C89" s="69" t="s">
        <v>253</v>
      </c>
      <c r="D89" s="65">
        <f t="shared" ref="D89:H89" si="133">D41/SUM($D41:$H41)</f>
        <v>0.92592592592592593</v>
      </c>
      <c r="E89" s="65">
        <f t="shared" si="133"/>
        <v>0</v>
      </c>
      <c r="F89" s="65">
        <f t="shared" si="133"/>
        <v>7.407407407407407E-2</v>
      </c>
      <c r="G89" s="65">
        <f t="shared" si="133"/>
        <v>0</v>
      </c>
      <c r="H89" s="65">
        <f t="shared" si="133"/>
        <v>0</v>
      </c>
      <c r="I89" s="65">
        <f t="shared" ref="I89:M89" si="134">I41/SUM($I41:$M41)</f>
        <v>1</v>
      </c>
      <c r="J89" s="65">
        <f t="shared" si="134"/>
        <v>0</v>
      </c>
      <c r="K89" s="65">
        <f t="shared" si="134"/>
        <v>0</v>
      </c>
      <c r="L89" s="65">
        <f t="shared" si="134"/>
        <v>0</v>
      </c>
      <c r="M89" s="65">
        <f t="shared" si="134"/>
        <v>0</v>
      </c>
      <c r="N89" s="65">
        <f t="shared" ref="N89:R89" si="135">N41/SUM($N41:$R41)</f>
        <v>1</v>
      </c>
      <c r="O89" s="65">
        <f t="shared" si="135"/>
        <v>0</v>
      </c>
      <c r="P89" s="65">
        <f t="shared" si="135"/>
        <v>0</v>
      </c>
      <c r="Q89" s="65">
        <f t="shared" si="135"/>
        <v>0</v>
      </c>
      <c r="R89" s="65">
        <f t="shared" si="135"/>
        <v>0</v>
      </c>
    </row>
    <row r="90" spans="1:18" x14ac:dyDescent="0.25">
      <c r="A90" s="1" t="s">
        <v>77</v>
      </c>
      <c r="B90" s="69" t="s">
        <v>4</v>
      </c>
      <c r="C90" s="69" t="s">
        <v>4</v>
      </c>
      <c r="D90" s="65">
        <f t="shared" ref="D90:H90" si="136">D42/SUM($D42:$H42)</f>
        <v>0.89556962025316456</v>
      </c>
      <c r="E90" s="65">
        <f t="shared" si="136"/>
        <v>4.1139240506329111E-2</v>
      </c>
      <c r="F90" s="65">
        <f t="shared" si="136"/>
        <v>6.3291139240506333E-2</v>
      </c>
      <c r="G90" s="65">
        <f t="shared" si="136"/>
        <v>0</v>
      </c>
      <c r="H90" s="65">
        <f t="shared" si="136"/>
        <v>0</v>
      </c>
      <c r="I90" s="65">
        <f t="shared" ref="I90:M90" si="137">I42/SUM($I42:$M42)</f>
        <v>0.99290780141843971</v>
      </c>
      <c r="J90" s="65">
        <f t="shared" si="137"/>
        <v>7.0921985815602835E-3</v>
      </c>
      <c r="K90" s="65">
        <f t="shared" si="137"/>
        <v>0</v>
      </c>
      <c r="L90" s="65">
        <f t="shared" si="137"/>
        <v>0</v>
      </c>
      <c r="M90" s="65">
        <f t="shared" si="137"/>
        <v>0</v>
      </c>
      <c r="N90" s="65">
        <f t="shared" ref="N90:R90" si="138">N42/SUM($N42:$R42)</f>
        <v>0.96575342465753422</v>
      </c>
      <c r="O90" s="65">
        <f t="shared" si="138"/>
        <v>0</v>
      </c>
      <c r="P90" s="65">
        <f t="shared" si="138"/>
        <v>3.4246575342465752E-2</v>
      </c>
      <c r="Q90" s="65">
        <f t="shared" si="138"/>
        <v>0</v>
      </c>
      <c r="R90" s="65">
        <f t="shared" si="138"/>
        <v>0</v>
      </c>
    </row>
    <row r="91" spans="1:18" x14ac:dyDescent="0.25">
      <c r="A91" s="1" t="s">
        <v>77</v>
      </c>
      <c r="B91" s="69" t="s">
        <v>4</v>
      </c>
      <c r="C91" s="69" t="s">
        <v>106</v>
      </c>
      <c r="D91" s="65">
        <f t="shared" ref="D91:H91" si="139">D43/SUM($D43:$H43)</f>
        <v>0.92307692307692313</v>
      </c>
      <c r="E91" s="65">
        <f t="shared" si="139"/>
        <v>0</v>
      </c>
      <c r="F91" s="65">
        <f t="shared" si="139"/>
        <v>7.6923076923076927E-2</v>
      </c>
      <c r="G91" s="65">
        <f t="shared" si="139"/>
        <v>0</v>
      </c>
      <c r="H91" s="65">
        <f t="shared" si="139"/>
        <v>0</v>
      </c>
      <c r="I91" s="65">
        <f t="shared" ref="I91:M91" si="140">I43/SUM($I43:$M43)</f>
        <v>1</v>
      </c>
      <c r="J91" s="65">
        <f t="shared" si="140"/>
        <v>0</v>
      </c>
      <c r="K91" s="65">
        <f t="shared" si="140"/>
        <v>0</v>
      </c>
      <c r="L91" s="65">
        <f t="shared" si="140"/>
        <v>0</v>
      </c>
      <c r="M91" s="65">
        <f t="shared" si="140"/>
        <v>0</v>
      </c>
      <c r="N91" s="65">
        <f t="shared" ref="N91:R91" si="141">N43/SUM($N43:$R43)</f>
        <v>1</v>
      </c>
      <c r="O91" s="65">
        <f t="shared" si="141"/>
        <v>0</v>
      </c>
      <c r="P91" s="65">
        <f t="shared" si="141"/>
        <v>0</v>
      </c>
      <c r="Q91" s="65">
        <f t="shared" si="141"/>
        <v>0</v>
      </c>
      <c r="R91" s="65">
        <f t="shared" si="141"/>
        <v>0</v>
      </c>
    </row>
    <row r="92" spans="1:18" x14ac:dyDescent="0.25">
      <c r="A92" s="1" t="s">
        <v>77</v>
      </c>
      <c r="B92" s="69" t="s">
        <v>4</v>
      </c>
      <c r="C92" s="69" t="s">
        <v>251</v>
      </c>
      <c r="D92" s="65">
        <f t="shared" ref="D92:H92" si="142">D44/SUM($D44:$H44)</f>
        <v>0.93</v>
      </c>
      <c r="E92" s="65">
        <f t="shared" si="142"/>
        <v>1.3333333333333334E-2</v>
      </c>
      <c r="F92" s="65">
        <f t="shared" si="142"/>
        <v>5.6666666666666664E-2</v>
      </c>
      <c r="G92" s="65">
        <f t="shared" si="142"/>
        <v>0</v>
      </c>
      <c r="H92" s="65">
        <f t="shared" si="142"/>
        <v>0</v>
      </c>
      <c r="I92" s="65">
        <f t="shared" ref="I92:M92" si="143">I44/SUM($I44:$M44)</f>
        <v>1</v>
      </c>
      <c r="J92" s="65">
        <f t="shared" si="143"/>
        <v>0</v>
      </c>
      <c r="K92" s="65">
        <f t="shared" si="143"/>
        <v>0</v>
      </c>
      <c r="L92" s="65">
        <f t="shared" si="143"/>
        <v>0</v>
      </c>
      <c r="M92" s="65">
        <f t="shared" si="143"/>
        <v>0</v>
      </c>
      <c r="N92" s="65">
        <f t="shared" ref="N92:R92" si="144">N44/SUM($N44:$R44)</f>
        <v>0.99221789883268485</v>
      </c>
      <c r="O92" s="65">
        <f t="shared" si="144"/>
        <v>0</v>
      </c>
      <c r="P92" s="65">
        <f t="shared" si="144"/>
        <v>7.7821011673151752E-3</v>
      </c>
      <c r="Q92" s="65">
        <f t="shared" si="144"/>
        <v>0</v>
      </c>
      <c r="R92" s="65">
        <f t="shared" si="144"/>
        <v>0</v>
      </c>
    </row>
    <row r="93" spans="1:18" x14ac:dyDescent="0.25">
      <c r="A93" s="1" t="s">
        <v>77</v>
      </c>
      <c r="B93" s="69" t="s">
        <v>5</v>
      </c>
      <c r="C93" s="69" t="s">
        <v>101</v>
      </c>
      <c r="D93" s="65">
        <f t="shared" ref="D93:H93" si="145">D45/SUM($D45:$H45)</f>
        <v>0.919047619047619</v>
      </c>
      <c r="E93" s="65">
        <f t="shared" si="145"/>
        <v>4.7619047619047623E-3</v>
      </c>
      <c r="F93" s="65">
        <f t="shared" si="145"/>
        <v>7.6190476190476197E-2</v>
      </c>
      <c r="G93" s="65">
        <f t="shared" si="145"/>
        <v>0</v>
      </c>
      <c r="H93" s="65">
        <f t="shared" si="145"/>
        <v>0</v>
      </c>
      <c r="I93" s="65">
        <f t="shared" ref="I93:M93" si="146">I45/SUM($I45:$M45)</f>
        <v>1</v>
      </c>
      <c r="J93" s="65">
        <f t="shared" si="146"/>
        <v>0</v>
      </c>
      <c r="K93" s="65">
        <f t="shared" si="146"/>
        <v>0</v>
      </c>
      <c r="L93" s="65">
        <f t="shared" si="146"/>
        <v>0</v>
      </c>
      <c r="M93" s="65">
        <f t="shared" si="146"/>
        <v>0</v>
      </c>
      <c r="N93" s="65">
        <f t="shared" ref="N93:R93" si="147">N45/SUM($N45:$R45)</f>
        <v>1</v>
      </c>
      <c r="O93" s="65">
        <f t="shared" si="147"/>
        <v>0</v>
      </c>
      <c r="P93" s="65">
        <f t="shared" si="147"/>
        <v>0</v>
      </c>
      <c r="Q93" s="65">
        <f t="shared" si="147"/>
        <v>0</v>
      </c>
      <c r="R93" s="65">
        <f t="shared" si="147"/>
        <v>0</v>
      </c>
    </row>
    <row r="94" spans="1:18" x14ac:dyDescent="0.25">
      <c r="A94" s="1" t="s">
        <v>77</v>
      </c>
      <c r="B94" s="69" t="s">
        <v>5</v>
      </c>
      <c r="C94" s="69" t="s">
        <v>5</v>
      </c>
      <c r="D94" s="65">
        <f t="shared" ref="D94:H94" si="148">D46/SUM($D46:$H46)</f>
        <v>0.84126984126984128</v>
      </c>
      <c r="E94" s="65">
        <f t="shared" si="148"/>
        <v>3.968253968253968E-2</v>
      </c>
      <c r="F94" s="65">
        <f t="shared" si="148"/>
        <v>0.11904761904761904</v>
      </c>
      <c r="G94" s="65">
        <f t="shared" si="148"/>
        <v>0</v>
      </c>
      <c r="H94" s="65">
        <f t="shared" si="148"/>
        <v>0</v>
      </c>
      <c r="I94" s="65">
        <f t="shared" ref="I94:M94" si="149">I46/SUM($I46:$M46)</f>
        <v>1</v>
      </c>
      <c r="J94" s="65">
        <f t="shared" si="149"/>
        <v>0</v>
      </c>
      <c r="K94" s="65">
        <f t="shared" si="149"/>
        <v>0</v>
      </c>
      <c r="L94" s="65">
        <f t="shared" si="149"/>
        <v>0</v>
      </c>
      <c r="M94" s="65">
        <f t="shared" si="149"/>
        <v>0</v>
      </c>
      <c r="N94" s="65">
        <f t="shared" ref="N94:R94" si="150">N46/SUM($N46:$R46)</f>
        <v>0.97663551401869164</v>
      </c>
      <c r="O94" s="65">
        <f t="shared" si="150"/>
        <v>0</v>
      </c>
      <c r="P94" s="65">
        <f t="shared" si="150"/>
        <v>2.336448598130841E-2</v>
      </c>
      <c r="Q94" s="65">
        <f t="shared" si="150"/>
        <v>0</v>
      </c>
      <c r="R94" s="65">
        <f t="shared" si="150"/>
        <v>0</v>
      </c>
    </row>
    <row r="95" spans="1:18" x14ac:dyDescent="0.25">
      <c r="A95" s="1" t="s">
        <v>77</v>
      </c>
      <c r="B95" s="69" t="s">
        <v>250</v>
      </c>
      <c r="C95" s="69" t="s">
        <v>104</v>
      </c>
      <c r="D95" s="65">
        <f t="shared" ref="D95:H95" si="151">D47/SUM($D47:$H47)</f>
        <v>0.93788819875776397</v>
      </c>
      <c r="E95" s="65">
        <f t="shared" si="151"/>
        <v>6.2111801242236021E-3</v>
      </c>
      <c r="F95" s="65">
        <f t="shared" si="151"/>
        <v>5.5900621118012424E-2</v>
      </c>
      <c r="G95" s="65">
        <f t="shared" si="151"/>
        <v>0</v>
      </c>
      <c r="H95" s="65">
        <f t="shared" si="151"/>
        <v>0</v>
      </c>
      <c r="I95" s="65">
        <f t="shared" ref="I95:M95" si="152">I47/SUM($I47:$M47)</f>
        <v>0.98130841121495327</v>
      </c>
      <c r="J95" s="65">
        <f t="shared" si="152"/>
        <v>1.8691588785046728E-2</v>
      </c>
      <c r="K95" s="65">
        <f t="shared" si="152"/>
        <v>0</v>
      </c>
      <c r="L95" s="65">
        <f t="shared" si="152"/>
        <v>0</v>
      </c>
      <c r="M95" s="65">
        <f t="shared" si="152"/>
        <v>0</v>
      </c>
      <c r="N95" s="65">
        <f t="shared" ref="N95:R95" si="153">N47/SUM($N47:$R47)</f>
        <v>1</v>
      </c>
      <c r="O95" s="65">
        <f t="shared" si="153"/>
        <v>0</v>
      </c>
      <c r="P95" s="65">
        <f t="shared" si="153"/>
        <v>0</v>
      </c>
      <c r="Q95" s="65">
        <f t="shared" si="153"/>
        <v>0</v>
      </c>
      <c r="R95" s="65">
        <f t="shared" si="153"/>
        <v>0</v>
      </c>
    </row>
    <row r="96" spans="1:18" x14ac:dyDescent="0.25">
      <c r="A96" s="1" t="s">
        <v>77</v>
      </c>
      <c r="B96" s="69" t="s">
        <v>250</v>
      </c>
      <c r="C96" s="69" t="s">
        <v>250</v>
      </c>
      <c r="D96" s="65">
        <f t="shared" ref="D96:H96" si="154">D48/SUM($D48:$H48)</f>
        <v>0.94535519125683065</v>
      </c>
      <c r="E96" s="65">
        <f t="shared" si="154"/>
        <v>1.092896174863388E-2</v>
      </c>
      <c r="F96" s="65">
        <f t="shared" si="154"/>
        <v>4.3715846994535519E-2</v>
      </c>
      <c r="G96" s="65">
        <f t="shared" si="154"/>
        <v>0</v>
      </c>
      <c r="H96" s="65">
        <f t="shared" si="154"/>
        <v>0</v>
      </c>
      <c r="I96" s="65">
        <f t="shared" ref="I96:M96" si="155">I48/SUM($I48:$M48)</f>
        <v>0.99382716049382713</v>
      </c>
      <c r="J96" s="65">
        <f t="shared" si="155"/>
        <v>6.1728395061728392E-3</v>
      </c>
      <c r="K96" s="65">
        <f t="shared" si="155"/>
        <v>0</v>
      </c>
      <c r="L96" s="65">
        <f t="shared" si="155"/>
        <v>0</v>
      </c>
      <c r="M96" s="65">
        <f t="shared" si="155"/>
        <v>0</v>
      </c>
      <c r="N96" s="65">
        <f t="shared" ref="N96:R96" si="156">N48/SUM($N48:$R48)</f>
        <v>1</v>
      </c>
      <c r="O96" s="65">
        <f t="shared" si="156"/>
        <v>0</v>
      </c>
      <c r="P96" s="65">
        <f t="shared" si="156"/>
        <v>0</v>
      </c>
      <c r="Q96" s="65">
        <f t="shared" si="156"/>
        <v>0</v>
      </c>
      <c r="R96" s="65">
        <f t="shared" si="156"/>
        <v>0</v>
      </c>
    </row>
    <row r="97" spans="1:18" x14ac:dyDescent="0.25">
      <c r="A97" s="129" t="s">
        <v>6</v>
      </c>
      <c r="B97" s="138"/>
      <c r="C97" s="130"/>
      <c r="D97" s="65">
        <f t="shared" ref="D97:H97" si="157">D49/SUM($D49:$H49)</f>
        <v>0.61411261582323595</v>
      </c>
      <c r="E97" s="65">
        <f t="shared" si="157"/>
        <v>0.10349251603706344</v>
      </c>
      <c r="F97" s="65">
        <f t="shared" si="157"/>
        <v>0.15143739605607032</v>
      </c>
      <c r="G97" s="65">
        <f t="shared" si="157"/>
        <v>0.13095747208363032</v>
      </c>
      <c r="H97" s="65">
        <f t="shared" si="157"/>
        <v>0</v>
      </c>
      <c r="I97" s="65">
        <f t="shared" ref="I97:M97" si="158">I49/SUM($I49:$M49)</f>
        <v>0.5971769234882105</v>
      </c>
      <c r="J97" s="65">
        <f t="shared" si="158"/>
        <v>0.18884670908410414</v>
      </c>
      <c r="K97" s="65">
        <f t="shared" si="158"/>
        <v>0.10169491525423729</v>
      </c>
      <c r="L97" s="65">
        <f t="shared" si="158"/>
        <v>0.11228145217344811</v>
      </c>
      <c r="M97" s="65">
        <f t="shared" si="158"/>
        <v>0</v>
      </c>
      <c r="N97" s="65">
        <f t="shared" ref="N97:R97" si="159">N49/SUM($N49:$R49)</f>
        <v>0.59592736827288506</v>
      </c>
      <c r="O97" s="65">
        <f t="shared" si="159"/>
        <v>0.1586355745319758</v>
      </c>
      <c r="P97" s="65">
        <f t="shared" si="159"/>
        <v>3.5236709989208463E-2</v>
      </c>
      <c r="Q97" s="65">
        <f t="shared" si="159"/>
        <v>0.17022474546051705</v>
      </c>
      <c r="R97" s="65">
        <f t="shared" si="159"/>
        <v>3.9975601745413598E-2</v>
      </c>
    </row>
  </sheetData>
  <mergeCells count="18">
    <mergeCell ref="A1:H1"/>
    <mergeCell ref="A4:A5"/>
    <mergeCell ref="B4:B5"/>
    <mergeCell ref="C4:C5"/>
    <mergeCell ref="D4:H4"/>
    <mergeCell ref="A97:C97"/>
    <mergeCell ref="N4:R4"/>
    <mergeCell ref="S4:W4"/>
    <mergeCell ref="X4:AB4"/>
    <mergeCell ref="AC4:AG4"/>
    <mergeCell ref="A49:C49"/>
    <mergeCell ref="A52:A53"/>
    <mergeCell ref="B52:B53"/>
    <mergeCell ref="C52:C53"/>
    <mergeCell ref="D52:H52"/>
    <mergeCell ref="I52:M52"/>
    <mergeCell ref="I4:M4"/>
    <mergeCell ref="N52:R52"/>
  </mergeCells>
  <conditionalFormatting sqref="X6:AB4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4:H9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54:M96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54:R9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49:AB49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7:H97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7:M9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7:R9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G4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49:AG4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04"/>
  <sheetViews>
    <sheetView workbookViewId="0">
      <selection activeCell="B5" sqref="B5"/>
    </sheetView>
  </sheetViews>
  <sheetFormatPr defaultRowHeight="15" x14ac:dyDescent="0.25"/>
  <cols>
    <col min="1" max="1" width="21" bestFit="1" customWidth="1"/>
    <col min="2" max="2" width="14.42578125" bestFit="1" customWidth="1"/>
    <col min="3" max="3" width="24.42578125" bestFit="1" customWidth="1"/>
    <col min="4" max="4" width="30.42578125" bestFit="1" customWidth="1"/>
    <col min="5" max="5" width="36" customWidth="1"/>
    <col min="6" max="6" width="5.5703125" bestFit="1" customWidth="1"/>
    <col min="7" max="8" width="5" bestFit="1" customWidth="1"/>
    <col min="9" max="9" width="10.5703125" bestFit="1" customWidth="1"/>
    <col min="13" max="13" width="53.140625" bestFit="1" customWidth="1"/>
  </cols>
  <sheetData>
    <row r="1" spans="1:16" x14ac:dyDescent="0.25">
      <c r="A1" s="39">
        <v>43159</v>
      </c>
      <c r="F1" s="118" t="s">
        <v>261</v>
      </c>
      <c r="G1" s="118"/>
      <c r="H1" s="118"/>
      <c r="I1" s="118"/>
    </row>
    <row r="2" spans="1:16" x14ac:dyDescent="0.25">
      <c r="A2" s="32" t="s">
        <v>262</v>
      </c>
      <c r="B2" s="32" t="s">
        <v>263</v>
      </c>
      <c r="C2" s="32" t="s">
        <v>264</v>
      </c>
      <c r="D2" s="32" t="s">
        <v>265</v>
      </c>
      <c r="E2" s="33" t="str">
        <f>C2&amp;"-"&amp;D2</f>
        <v>Cluster_Branch-Kota_Kabupaten</v>
      </c>
      <c r="F2" s="34" t="s">
        <v>13</v>
      </c>
      <c r="G2" s="34" t="s">
        <v>14</v>
      </c>
      <c r="H2" s="34" t="s">
        <v>15</v>
      </c>
      <c r="I2" s="34" t="s">
        <v>266</v>
      </c>
      <c r="L2" t="s">
        <v>263</v>
      </c>
      <c r="M2" t="s">
        <v>265</v>
      </c>
      <c r="N2" s="35" t="s">
        <v>13</v>
      </c>
      <c r="O2" s="35" t="s">
        <v>14</v>
      </c>
      <c r="P2" s="35" t="s">
        <v>15</v>
      </c>
    </row>
    <row r="3" spans="1:16" x14ac:dyDescent="0.25">
      <c r="A3" s="36" t="s">
        <v>1</v>
      </c>
      <c r="B3" s="36" t="s">
        <v>245</v>
      </c>
      <c r="C3" t="s">
        <v>245</v>
      </c>
      <c r="D3" t="s">
        <v>39</v>
      </c>
      <c r="E3" s="33" t="str">
        <f t="shared" ref="E3:E66" si="0">C3&amp;"-"&amp;D3</f>
        <v>BALIKPAPAN-KOTA BALIKPAPAN</v>
      </c>
      <c r="F3" s="37">
        <v>281</v>
      </c>
      <c r="G3" s="37">
        <v>337</v>
      </c>
      <c r="H3" s="37">
        <v>293</v>
      </c>
      <c r="I3" s="37">
        <v>349</v>
      </c>
      <c r="L3" t="str">
        <f>B3</f>
        <v>BALIKPAPAN</v>
      </c>
      <c r="M3" t="str">
        <f>C3&amp;"-"&amp;D3</f>
        <v>BALIKPAPAN-KOTA BALIKPAPAN</v>
      </c>
      <c r="N3">
        <f>VLOOKUP($M3,$E:$I,2,0)</f>
        <v>281</v>
      </c>
      <c r="O3">
        <f>VLOOKUP($M3,$E:$I,3,0)</f>
        <v>337</v>
      </c>
      <c r="P3">
        <f>VLOOKUP($M3,$E:$I,4,0)</f>
        <v>293</v>
      </c>
    </row>
    <row r="4" spans="1:16" x14ac:dyDescent="0.25">
      <c r="A4" s="36" t="s">
        <v>1</v>
      </c>
      <c r="B4" s="36" t="s">
        <v>245</v>
      </c>
      <c r="C4" t="s">
        <v>245</v>
      </c>
      <c r="D4" t="s">
        <v>63</v>
      </c>
      <c r="E4" s="33" t="str">
        <f t="shared" si="0"/>
        <v>BALIKPAPAN-PASER</v>
      </c>
      <c r="F4" s="37">
        <v>97</v>
      </c>
      <c r="G4" s="37">
        <v>110</v>
      </c>
      <c r="H4" s="37">
        <v>60</v>
      </c>
      <c r="I4" s="37">
        <v>119</v>
      </c>
      <c r="L4" t="str">
        <f t="shared" ref="L4:L67" si="1">B4</f>
        <v>BALIKPAPAN</v>
      </c>
      <c r="M4" t="str">
        <f t="shared" ref="M4:M67" si="2">C4&amp;"-"&amp;D4</f>
        <v>BALIKPAPAN-PASER</v>
      </c>
      <c r="N4">
        <f t="shared" ref="N4:N67" si="3">VLOOKUP($M4,$E:$I,2,0)</f>
        <v>97</v>
      </c>
      <c r="O4">
        <f t="shared" ref="O4:O67" si="4">VLOOKUP($M4,$E:$I,3,0)</f>
        <v>110</v>
      </c>
      <c r="P4">
        <f t="shared" ref="P4:P67" si="5">VLOOKUP($M4,$E:$I,4,0)</f>
        <v>60</v>
      </c>
    </row>
    <row r="5" spans="1:16" x14ac:dyDescent="0.25">
      <c r="A5" s="36" t="s">
        <v>1</v>
      </c>
      <c r="B5" s="36" t="s">
        <v>245</v>
      </c>
      <c r="C5" t="s">
        <v>245</v>
      </c>
      <c r="D5" t="s">
        <v>64</v>
      </c>
      <c r="E5" s="33" t="str">
        <f t="shared" si="0"/>
        <v>BALIKPAPAN-PENAJAM PASER UTARA</v>
      </c>
      <c r="F5" s="37">
        <v>45</v>
      </c>
      <c r="G5" s="37">
        <v>61</v>
      </c>
      <c r="H5" s="37">
        <v>19</v>
      </c>
      <c r="I5" s="37">
        <v>65</v>
      </c>
      <c r="L5" t="str">
        <f t="shared" si="1"/>
        <v>BALIKPAPAN</v>
      </c>
      <c r="M5" t="str">
        <f t="shared" si="2"/>
        <v>BALIKPAPAN-PENAJAM PASER UTARA</v>
      </c>
      <c r="N5">
        <f t="shared" si="3"/>
        <v>45</v>
      </c>
      <c r="O5">
        <f t="shared" si="4"/>
        <v>61</v>
      </c>
      <c r="P5">
        <f t="shared" si="5"/>
        <v>19</v>
      </c>
    </row>
    <row r="6" spans="1:16" x14ac:dyDescent="0.25">
      <c r="A6" s="36" t="s">
        <v>1</v>
      </c>
      <c r="B6" s="36" t="s">
        <v>235</v>
      </c>
      <c r="C6" t="s">
        <v>235</v>
      </c>
      <c r="D6" t="s">
        <v>23</v>
      </c>
      <c r="E6" s="33" t="str">
        <f t="shared" si="0"/>
        <v>BANJARMASIN-BARITO KUALA</v>
      </c>
      <c r="F6" s="37">
        <v>52</v>
      </c>
      <c r="G6" s="37">
        <v>41</v>
      </c>
      <c r="H6" s="37">
        <v>14</v>
      </c>
      <c r="I6" s="37">
        <v>56</v>
      </c>
      <c r="L6" t="str">
        <f t="shared" si="1"/>
        <v>BANJARMASIN</v>
      </c>
      <c r="M6" t="str">
        <f t="shared" si="2"/>
        <v>BANJARMASIN-BARITO KUALA</v>
      </c>
      <c r="N6">
        <f t="shared" si="3"/>
        <v>52</v>
      </c>
      <c r="O6">
        <f t="shared" si="4"/>
        <v>41</v>
      </c>
      <c r="P6">
        <f t="shared" si="5"/>
        <v>14</v>
      </c>
    </row>
    <row r="7" spans="1:16" x14ac:dyDescent="0.25">
      <c r="A7" s="36" t="s">
        <v>1</v>
      </c>
      <c r="B7" s="36" t="s">
        <v>235</v>
      </c>
      <c r="C7" t="s">
        <v>235</v>
      </c>
      <c r="D7" t="s">
        <v>41</v>
      </c>
      <c r="E7" s="33" t="str">
        <f t="shared" si="0"/>
        <v>BANJARMASIN-KOTA BANJARMASIN</v>
      </c>
      <c r="F7" s="37">
        <v>172</v>
      </c>
      <c r="G7" s="37">
        <v>224</v>
      </c>
      <c r="H7" s="37">
        <v>126</v>
      </c>
      <c r="I7" s="37">
        <v>231</v>
      </c>
      <c r="L7" t="str">
        <f t="shared" si="1"/>
        <v>BANJARMASIN</v>
      </c>
      <c r="M7" t="str">
        <f t="shared" si="2"/>
        <v>BANJARMASIN-KOTA BANJARMASIN</v>
      </c>
      <c r="N7">
        <f t="shared" si="3"/>
        <v>172</v>
      </c>
      <c r="O7">
        <f t="shared" si="4"/>
        <v>224</v>
      </c>
      <c r="P7">
        <f t="shared" si="5"/>
        <v>126</v>
      </c>
    </row>
    <row r="8" spans="1:16" x14ac:dyDescent="0.25">
      <c r="A8" s="36" t="s">
        <v>1</v>
      </c>
      <c r="B8" s="36" t="s">
        <v>235</v>
      </c>
      <c r="C8" t="s">
        <v>236</v>
      </c>
      <c r="D8" t="s">
        <v>21</v>
      </c>
      <c r="E8" s="33" t="str">
        <f t="shared" si="0"/>
        <v>BANUA ENAM-BALANGAN</v>
      </c>
      <c r="F8" s="37">
        <v>27</v>
      </c>
      <c r="G8" s="37">
        <v>26</v>
      </c>
      <c r="H8" s="37">
        <v>3</v>
      </c>
      <c r="I8" s="37">
        <v>33</v>
      </c>
      <c r="L8" t="str">
        <f t="shared" si="1"/>
        <v>BANJARMASIN</v>
      </c>
      <c r="M8" t="str">
        <f t="shared" si="2"/>
        <v>BANUA ENAM-BALANGAN</v>
      </c>
      <c r="N8">
        <f t="shared" si="3"/>
        <v>27</v>
      </c>
      <c r="O8">
        <f t="shared" si="4"/>
        <v>26</v>
      </c>
      <c r="P8">
        <f t="shared" si="5"/>
        <v>3</v>
      </c>
    </row>
    <row r="9" spans="1:16" x14ac:dyDescent="0.25">
      <c r="A9" s="36" t="s">
        <v>1</v>
      </c>
      <c r="B9" s="36" t="s">
        <v>235</v>
      </c>
      <c r="C9" t="s">
        <v>236</v>
      </c>
      <c r="D9" t="s">
        <v>31</v>
      </c>
      <c r="E9" s="33" t="str">
        <f t="shared" si="0"/>
        <v>BANUA ENAM-HULU SUNGAI SELATAN</v>
      </c>
      <c r="F9" s="37">
        <v>40</v>
      </c>
      <c r="G9" s="37">
        <v>46</v>
      </c>
      <c r="H9" s="37">
        <v>15</v>
      </c>
      <c r="I9" s="37">
        <v>55</v>
      </c>
      <c r="L9" t="str">
        <f t="shared" si="1"/>
        <v>BANJARMASIN</v>
      </c>
      <c r="M9" t="str">
        <f t="shared" si="2"/>
        <v>BANUA ENAM-HULU SUNGAI SELATAN</v>
      </c>
      <c r="N9">
        <f t="shared" si="3"/>
        <v>40</v>
      </c>
      <c r="O9">
        <f t="shared" si="4"/>
        <v>46</v>
      </c>
      <c r="P9">
        <f t="shared" si="5"/>
        <v>15</v>
      </c>
    </row>
    <row r="10" spans="1:16" x14ac:dyDescent="0.25">
      <c r="A10" s="36" t="s">
        <v>1</v>
      </c>
      <c r="B10" s="36" t="s">
        <v>235</v>
      </c>
      <c r="C10" t="s">
        <v>236</v>
      </c>
      <c r="D10" t="s">
        <v>32</v>
      </c>
      <c r="E10" s="33" t="str">
        <f t="shared" si="0"/>
        <v>BANUA ENAM-HULU SUNGAI TENGAH</v>
      </c>
      <c r="F10" s="37">
        <v>43</v>
      </c>
      <c r="G10" s="37">
        <v>41</v>
      </c>
      <c r="H10" s="37">
        <v>13</v>
      </c>
      <c r="I10" s="37">
        <v>53</v>
      </c>
      <c r="L10" t="str">
        <f t="shared" si="1"/>
        <v>BANJARMASIN</v>
      </c>
      <c r="M10" t="str">
        <f t="shared" si="2"/>
        <v>BANUA ENAM-HULU SUNGAI TENGAH</v>
      </c>
      <c r="N10">
        <f t="shared" si="3"/>
        <v>43</v>
      </c>
      <c r="O10">
        <f t="shared" si="4"/>
        <v>41</v>
      </c>
      <c r="P10">
        <f t="shared" si="5"/>
        <v>13</v>
      </c>
    </row>
    <row r="11" spans="1:16" x14ac:dyDescent="0.25">
      <c r="A11" s="36" t="s">
        <v>1</v>
      </c>
      <c r="B11" s="36" t="s">
        <v>235</v>
      </c>
      <c r="C11" t="s">
        <v>236</v>
      </c>
      <c r="D11" t="s">
        <v>33</v>
      </c>
      <c r="E11" s="33" t="str">
        <f t="shared" si="0"/>
        <v>BANUA ENAM-HULU SUNGAI UTARA</v>
      </c>
      <c r="F11" s="37">
        <v>33</v>
      </c>
      <c r="G11" s="37">
        <v>30</v>
      </c>
      <c r="H11" s="37">
        <v>16</v>
      </c>
      <c r="I11" s="37">
        <v>36</v>
      </c>
      <c r="L11" t="str">
        <f t="shared" si="1"/>
        <v>BANJARMASIN</v>
      </c>
      <c r="M11" t="str">
        <f t="shared" si="2"/>
        <v>BANUA ENAM-HULU SUNGAI UTARA</v>
      </c>
      <c r="N11">
        <f t="shared" si="3"/>
        <v>33</v>
      </c>
      <c r="O11">
        <f t="shared" si="4"/>
        <v>30</v>
      </c>
      <c r="P11">
        <f t="shared" si="5"/>
        <v>16</v>
      </c>
    </row>
    <row r="12" spans="1:16" x14ac:dyDescent="0.25">
      <c r="A12" s="36" t="s">
        <v>1</v>
      </c>
      <c r="B12" s="36" t="s">
        <v>235</v>
      </c>
      <c r="C12" t="s">
        <v>236</v>
      </c>
      <c r="D12" t="s">
        <v>72</v>
      </c>
      <c r="E12" s="33" t="str">
        <f t="shared" si="0"/>
        <v>BANUA ENAM-TABALONG</v>
      </c>
      <c r="F12" s="37">
        <v>70</v>
      </c>
      <c r="G12" s="37">
        <v>80</v>
      </c>
      <c r="H12" s="37">
        <v>37</v>
      </c>
      <c r="I12" s="37">
        <v>87</v>
      </c>
      <c r="L12" t="str">
        <f t="shared" si="1"/>
        <v>BANJARMASIN</v>
      </c>
      <c r="M12" t="str">
        <f t="shared" si="2"/>
        <v>BANUA ENAM-TABALONG</v>
      </c>
      <c r="N12">
        <f t="shared" si="3"/>
        <v>70</v>
      </c>
      <c r="O12">
        <f t="shared" si="4"/>
        <v>80</v>
      </c>
      <c r="P12">
        <f t="shared" si="5"/>
        <v>37</v>
      </c>
    </row>
    <row r="13" spans="1:16" x14ac:dyDescent="0.25">
      <c r="A13" s="36" t="s">
        <v>1</v>
      </c>
      <c r="B13" s="36" t="s">
        <v>235</v>
      </c>
      <c r="C13" t="s">
        <v>236</v>
      </c>
      <c r="D13" t="s">
        <v>76</v>
      </c>
      <c r="E13" s="33" t="str">
        <f t="shared" si="0"/>
        <v>BANUA ENAM-TAPIN</v>
      </c>
      <c r="F13" s="37">
        <v>45</v>
      </c>
      <c r="G13" s="37">
        <v>45</v>
      </c>
      <c r="H13" s="37">
        <v>21</v>
      </c>
      <c r="I13" s="37">
        <v>52</v>
      </c>
      <c r="L13" t="str">
        <f t="shared" si="1"/>
        <v>BANJARMASIN</v>
      </c>
      <c r="M13" t="str">
        <f t="shared" si="2"/>
        <v>BANUA ENAM-TAPIN</v>
      </c>
      <c r="N13">
        <f t="shared" si="3"/>
        <v>45</v>
      </c>
      <c r="O13">
        <f t="shared" si="4"/>
        <v>45</v>
      </c>
      <c r="P13">
        <f t="shared" si="5"/>
        <v>21</v>
      </c>
    </row>
    <row r="14" spans="1:16" x14ac:dyDescent="0.25">
      <c r="A14" s="36" t="s">
        <v>1</v>
      </c>
      <c r="B14" s="36" t="s">
        <v>235</v>
      </c>
      <c r="C14" t="s">
        <v>246</v>
      </c>
      <c r="D14" t="s">
        <v>42</v>
      </c>
      <c r="E14" s="33" t="str">
        <f t="shared" si="0"/>
        <v>KOTABARU-KOTA BARU</v>
      </c>
      <c r="F14" s="37">
        <v>88</v>
      </c>
      <c r="G14" s="37">
        <v>76</v>
      </c>
      <c r="H14" s="37">
        <v>27</v>
      </c>
      <c r="I14" s="37">
        <v>97</v>
      </c>
      <c r="L14" t="str">
        <f t="shared" si="1"/>
        <v>BANJARMASIN</v>
      </c>
      <c r="M14" t="str">
        <f t="shared" si="2"/>
        <v>KOTABARU-KOTA BARU</v>
      </c>
      <c r="N14">
        <f t="shared" si="3"/>
        <v>88</v>
      </c>
      <c r="O14">
        <f t="shared" si="4"/>
        <v>76</v>
      </c>
      <c r="P14">
        <f t="shared" si="5"/>
        <v>27</v>
      </c>
    </row>
    <row r="15" spans="1:16" x14ac:dyDescent="0.25">
      <c r="A15" s="36" t="s">
        <v>1</v>
      </c>
      <c r="B15" s="36" t="s">
        <v>235</v>
      </c>
      <c r="C15" t="s">
        <v>246</v>
      </c>
      <c r="D15" t="s">
        <v>74</v>
      </c>
      <c r="E15" s="33" t="str">
        <f t="shared" si="0"/>
        <v>KOTABARU-TANAH BUMBU</v>
      </c>
      <c r="F15" s="37">
        <v>96</v>
      </c>
      <c r="G15" s="37">
        <v>114</v>
      </c>
      <c r="H15" s="37">
        <v>37</v>
      </c>
      <c r="I15" s="37">
        <v>127</v>
      </c>
      <c r="L15" t="str">
        <f t="shared" si="1"/>
        <v>BANJARMASIN</v>
      </c>
      <c r="M15" t="str">
        <f t="shared" si="2"/>
        <v>KOTABARU-TANAH BUMBU</v>
      </c>
      <c r="N15">
        <f t="shared" si="3"/>
        <v>96</v>
      </c>
      <c r="O15">
        <f t="shared" si="4"/>
        <v>114</v>
      </c>
      <c r="P15">
        <f t="shared" si="5"/>
        <v>37</v>
      </c>
    </row>
    <row r="16" spans="1:16" x14ac:dyDescent="0.25">
      <c r="A16" s="36" t="s">
        <v>1</v>
      </c>
      <c r="B16" s="36" t="s">
        <v>235</v>
      </c>
      <c r="C16" t="s">
        <v>237</v>
      </c>
      <c r="D16" t="s">
        <v>22</v>
      </c>
      <c r="E16" s="33" t="str">
        <f t="shared" si="0"/>
        <v>MARTAPURA-BANJAR</v>
      </c>
      <c r="F16" s="37">
        <v>103</v>
      </c>
      <c r="G16" s="37">
        <v>110</v>
      </c>
      <c r="H16" s="37">
        <v>52</v>
      </c>
      <c r="I16" s="37">
        <v>134</v>
      </c>
      <c r="L16" t="str">
        <f t="shared" si="1"/>
        <v>BANJARMASIN</v>
      </c>
      <c r="M16" t="str">
        <f t="shared" si="2"/>
        <v>MARTAPURA-BANJAR</v>
      </c>
      <c r="N16">
        <f t="shared" si="3"/>
        <v>103</v>
      </c>
      <c r="O16">
        <f t="shared" si="4"/>
        <v>110</v>
      </c>
      <c r="P16">
        <f t="shared" si="5"/>
        <v>52</v>
      </c>
    </row>
    <row r="17" spans="1:16" x14ac:dyDescent="0.25">
      <c r="A17" s="36" t="s">
        <v>1</v>
      </c>
      <c r="B17" s="36" t="s">
        <v>235</v>
      </c>
      <c r="C17" t="s">
        <v>237</v>
      </c>
      <c r="D17" t="s">
        <v>40</v>
      </c>
      <c r="E17" s="33" t="str">
        <f t="shared" si="0"/>
        <v>MARTAPURA-KOTA BANJAR BARU</v>
      </c>
      <c r="F17" s="37">
        <v>103</v>
      </c>
      <c r="G17" s="37">
        <v>142</v>
      </c>
      <c r="H17" s="37">
        <v>76</v>
      </c>
      <c r="I17" s="37">
        <v>155</v>
      </c>
      <c r="L17" t="str">
        <f t="shared" si="1"/>
        <v>BANJARMASIN</v>
      </c>
      <c r="M17" t="str">
        <f t="shared" si="2"/>
        <v>MARTAPURA-KOTA BANJAR BARU</v>
      </c>
      <c r="N17">
        <f t="shared" si="3"/>
        <v>103</v>
      </c>
      <c r="O17">
        <f t="shared" si="4"/>
        <v>142</v>
      </c>
      <c r="P17">
        <f t="shared" si="5"/>
        <v>76</v>
      </c>
    </row>
    <row r="18" spans="1:16" x14ac:dyDescent="0.25">
      <c r="A18" s="36" t="s">
        <v>1</v>
      </c>
      <c r="B18" s="36" t="s">
        <v>235</v>
      </c>
      <c r="C18" t="s">
        <v>237</v>
      </c>
      <c r="D18" t="s">
        <v>75</v>
      </c>
      <c r="E18" s="33" t="str">
        <f t="shared" si="0"/>
        <v>MARTAPURA-TANAH LAUT</v>
      </c>
      <c r="F18" s="37">
        <v>80</v>
      </c>
      <c r="G18" s="37">
        <v>103</v>
      </c>
      <c r="H18" s="37">
        <v>22</v>
      </c>
      <c r="I18" s="37">
        <v>121</v>
      </c>
      <c r="L18" t="str">
        <f t="shared" si="1"/>
        <v>BANJARMASIN</v>
      </c>
      <c r="M18" t="str">
        <f t="shared" si="2"/>
        <v>MARTAPURA-TANAH LAUT</v>
      </c>
      <c r="N18">
        <f t="shared" si="3"/>
        <v>80</v>
      </c>
      <c r="O18">
        <f t="shared" si="4"/>
        <v>103</v>
      </c>
      <c r="P18">
        <f t="shared" si="5"/>
        <v>22</v>
      </c>
    </row>
    <row r="19" spans="1:16" x14ac:dyDescent="0.25">
      <c r="A19" s="36" t="s">
        <v>1</v>
      </c>
      <c r="B19" s="36" t="s">
        <v>238</v>
      </c>
      <c r="C19" t="s">
        <v>239</v>
      </c>
      <c r="D19" t="s">
        <v>24</v>
      </c>
      <c r="E19" s="33" t="str">
        <f t="shared" si="0"/>
        <v>BARITO RAYA-BARITO SELATAN</v>
      </c>
      <c r="F19" s="37">
        <v>40</v>
      </c>
      <c r="G19" s="37">
        <v>32</v>
      </c>
      <c r="H19" s="37">
        <v>12</v>
      </c>
      <c r="I19" s="37">
        <v>40</v>
      </c>
      <c r="L19" t="str">
        <f t="shared" si="1"/>
        <v>PALANGKARAYA</v>
      </c>
      <c r="M19" t="str">
        <f t="shared" si="2"/>
        <v>BARITO RAYA-BARITO SELATAN</v>
      </c>
      <c r="N19">
        <f t="shared" si="3"/>
        <v>40</v>
      </c>
      <c r="O19">
        <f t="shared" si="4"/>
        <v>32</v>
      </c>
      <c r="P19">
        <f t="shared" si="5"/>
        <v>12</v>
      </c>
    </row>
    <row r="20" spans="1:16" x14ac:dyDescent="0.25">
      <c r="A20" s="36" t="s">
        <v>1</v>
      </c>
      <c r="B20" s="36" t="s">
        <v>238</v>
      </c>
      <c r="C20" t="s">
        <v>239</v>
      </c>
      <c r="D20" t="s">
        <v>25</v>
      </c>
      <c r="E20" s="33" t="str">
        <f t="shared" si="0"/>
        <v>BARITO RAYA-BARITO TIMUR</v>
      </c>
      <c r="F20" s="37">
        <v>24</v>
      </c>
      <c r="G20" s="37">
        <v>22</v>
      </c>
      <c r="H20" s="37">
        <v>7</v>
      </c>
      <c r="I20" s="37">
        <v>25</v>
      </c>
      <c r="L20" t="str">
        <f t="shared" si="1"/>
        <v>PALANGKARAYA</v>
      </c>
      <c r="M20" t="str">
        <f t="shared" si="2"/>
        <v>BARITO RAYA-BARITO TIMUR</v>
      </c>
      <c r="N20">
        <f t="shared" si="3"/>
        <v>24</v>
      </c>
      <c r="O20">
        <f t="shared" si="4"/>
        <v>22</v>
      </c>
      <c r="P20">
        <f t="shared" si="5"/>
        <v>7</v>
      </c>
    </row>
    <row r="21" spans="1:16" x14ac:dyDescent="0.25">
      <c r="A21" s="36" t="s">
        <v>1</v>
      </c>
      <c r="B21" s="36" t="s">
        <v>238</v>
      </c>
      <c r="C21" t="s">
        <v>239</v>
      </c>
      <c r="D21" t="s">
        <v>26</v>
      </c>
      <c r="E21" s="33" t="str">
        <f t="shared" si="0"/>
        <v>BARITO RAYA-BARITO UTARA</v>
      </c>
      <c r="F21" s="37">
        <v>42</v>
      </c>
      <c r="G21" s="37">
        <v>29</v>
      </c>
      <c r="H21" s="37">
        <v>9</v>
      </c>
      <c r="I21" s="37">
        <v>42</v>
      </c>
      <c r="L21" t="str">
        <f t="shared" si="1"/>
        <v>PALANGKARAYA</v>
      </c>
      <c r="M21" t="str">
        <f t="shared" si="2"/>
        <v>BARITO RAYA-BARITO UTARA</v>
      </c>
      <c r="N21">
        <f t="shared" si="3"/>
        <v>42</v>
      </c>
      <c r="O21">
        <f t="shared" si="4"/>
        <v>29</v>
      </c>
      <c r="P21">
        <f t="shared" si="5"/>
        <v>9</v>
      </c>
    </row>
    <row r="22" spans="1:16" x14ac:dyDescent="0.25">
      <c r="A22" s="36" t="s">
        <v>1</v>
      </c>
      <c r="B22" s="36" t="s">
        <v>238</v>
      </c>
      <c r="C22" t="s">
        <v>239</v>
      </c>
      <c r="D22" t="s">
        <v>61</v>
      </c>
      <c r="E22" s="33" t="str">
        <f t="shared" si="0"/>
        <v>BARITO RAYA-MURUNG RAYA</v>
      </c>
      <c r="F22" s="37">
        <v>23</v>
      </c>
      <c r="G22" s="37">
        <v>17</v>
      </c>
      <c r="H22" s="37">
        <v>5</v>
      </c>
      <c r="I22" s="37">
        <v>23</v>
      </c>
      <c r="L22" t="str">
        <f t="shared" si="1"/>
        <v>PALANGKARAYA</v>
      </c>
      <c r="M22" t="str">
        <f t="shared" si="2"/>
        <v>BARITO RAYA-MURUNG RAYA</v>
      </c>
      <c r="N22">
        <f t="shared" si="3"/>
        <v>23</v>
      </c>
      <c r="O22">
        <f t="shared" si="4"/>
        <v>17</v>
      </c>
      <c r="P22">
        <f t="shared" si="5"/>
        <v>5</v>
      </c>
    </row>
    <row r="23" spans="1:16" x14ac:dyDescent="0.25">
      <c r="A23" s="36" t="s">
        <v>1</v>
      </c>
      <c r="B23" s="36" t="s">
        <v>238</v>
      </c>
      <c r="C23" t="s">
        <v>243</v>
      </c>
      <c r="D23" t="s">
        <v>30</v>
      </c>
      <c r="E23" s="33" t="str">
        <f t="shared" si="0"/>
        <v>KOTAWARINGIN RAYA-GUNUNG MAS</v>
      </c>
      <c r="F23" s="37">
        <v>42</v>
      </c>
      <c r="G23" s="37">
        <v>35</v>
      </c>
      <c r="H23" s="37">
        <v>15</v>
      </c>
      <c r="I23" s="37">
        <v>43</v>
      </c>
      <c r="L23" t="str">
        <f t="shared" si="1"/>
        <v>PALANGKARAYA</v>
      </c>
      <c r="M23" t="str">
        <f t="shared" si="2"/>
        <v>KOTAWARINGIN RAYA-GUNUNG MAS</v>
      </c>
      <c r="N23">
        <f t="shared" si="3"/>
        <v>42</v>
      </c>
      <c r="O23">
        <f t="shared" si="4"/>
        <v>35</v>
      </c>
      <c r="P23">
        <f t="shared" si="5"/>
        <v>15</v>
      </c>
    </row>
    <row r="24" spans="1:16" x14ac:dyDescent="0.25">
      <c r="A24" s="36" t="s">
        <v>1</v>
      </c>
      <c r="B24" s="36" t="s">
        <v>238</v>
      </c>
      <c r="C24" t="s">
        <v>243</v>
      </c>
      <c r="D24" t="s">
        <v>36</v>
      </c>
      <c r="E24" s="33" t="str">
        <f t="shared" si="0"/>
        <v>KOTAWARINGIN RAYA-KATINGAN</v>
      </c>
      <c r="F24" s="37">
        <v>43</v>
      </c>
      <c r="G24" s="37">
        <v>34</v>
      </c>
      <c r="H24" s="37">
        <v>10</v>
      </c>
      <c r="I24" s="37">
        <v>44</v>
      </c>
      <c r="L24" t="str">
        <f t="shared" si="1"/>
        <v>PALANGKARAYA</v>
      </c>
      <c r="M24" t="str">
        <f t="shared" si="2"/>
        <v>KOTAWARINGIN RAYA-KATINGAN</v>
      </c>
      <c r="N24">
        <f t="shared" si="3"/>
        <v>43</v>
      </c>
      <c r="O24">
        <f t="shared" si="4"/>
        <v>34</v>
      </c>
      <c r="P24">
        <f t="shared" si="5"/>
        <v>10</v>
      </c>
    </row>
    <row r="25" spans="1:16" x14ac:dyDescent="0.25">
      <c r="A25" s="36" t="s">
        <v>1</v>
      </c>
      <c r="B25" s="36" t="s">
        <v>238</v>
      </c>
      <c r="C25" t="s">
        <v>243</v>
      </c>
      <c r="D25" t="s">
        <v>49</v>
      </c>
      <c r="E25" s="33" t="str">
        <f t="shared" si="0"/>
        <v>KOTAWARINGIN RAYA-KOTA WARINGIN BARAT</v>
      </c>
      <c r="F25" s="37">
        <v>133</v>
      </c>
      <c r="G25" s="37">
        <v>124</v>
      </c>
      <c r="H25" s="37">
        <v>25</v>
      </c>
      <c r="I25" s="37">
        <v>136</v>
      </c>
      <c r="L25" t="str">
        <f t="shared" si="1"/>
        <v>PALANGKARAYA</v>
      </c>
      <c r="M25" t="str">
        <f t="shared" si="2"/>
        <v>KOTAWARINGIN RAYA-KOTA WARINGIN BARAT</v>
      </c>
      <c r="N25">
        <f t="shared" si="3"/>
        <v>133</v>
      </c>
      <c r="O25">
        <f t="shared" si="4"/>
        <v>124</v>
      </c>
      <c r="P25">
        <f t="shared" si="5"/>
        <v>25</v>
      </c>
    </row>
    <row r="26" spans="1:16" x14ac:dyDescent="0.25">
      <c r="A26" s="36" t="s">
        <v>1</v>
      </c>
      <c r="B26" s="36" t="s">
        <v>238</v>
      </c>
      <c r="C26" t="s">
        <v>243</v>
      </c>
      <c r="D26" t="s">
        <v>50</v>
      </c>
      <c r="E26" s="33" t="str">
        <f t="shared" si="0"/>
        <v>KOTAWARINGIN RAYA-KOTA WARINGIN TIMUR</v>
      </c>
      <c r="F26" s="37">
        <v>181</v>
      </c>
      <c r="G26" s="37">
        <v>152</v>
      </c>
      <c r="H26" s="37">
        <v>58</v>
      </c>
      <c r="I26" s="37">
        <v>190</v>
      </c>
      <c r="L26" t="str">
        <f t="shared" si="1"/>
        <v>PALANGKARAYA</v>
      </c>
      <c r="M26" t="str">
        <f t="shared" si="2"/>
        <v>KOTAWARINGIN RAYA-KOTA WARINGIN TIMUR</v>
      </c>
      <c r="N26">
        <f t="shared" si="3"/>
        <v>181</v>
      </c>
      <c r="O26">
        <f t="shared" si="4"/>
        <v>152</v>
      </c>
      <c r="P26">
        <f t="shared" si="5"/>
        <v>58</v>
      </c>
    </row>
    <row r="27" spans="1:16" x14ac:dyDescent="0.25">
      <c r="A27" s="36" t="s">
        <v>1</v>
      </c>
      <c r="B27" s="36" t="s">
        <v>238</v>
      </c>
      <c r="C27" t="s">
        <v>243</v>
      </c>
      <c r="D27" t="s">
        <v>55</v>
      </c>
      <c r="E27" s="33" t="str">
        <f t="shared" si="0"/>
        <v>KOTAWARINGIN RAYA-LAMANDAU</v>
      </c>
      <c r="F27" s="37">
        <v>30</v>
      </c>
      <c r="G27" s="37">
        <v>27</v>
      </c>
      <c r="H27" s="37">
        <v>9</v>
      </c>
      <c r="I27" s="37">
        <v>31</v>
      </c>
      <c r="L27" t="str">
        <f t="shared" si="1"/>
        <v>PALANGKARAYA</v>
      </c>
      <c r="M27" t="str">
        <f t="shared" si="2"/>
        <v>KOTAWARINGIN RAYA-LAMANDAU</v>
      </c>
      <c r="N27">
        <f t="shared" si="3"/>
        <v>30</v>
      </c>
      <c r="O27">
        <f t="shared" si="4"/>
        <v>27</v>
      </c>
      <c r="P27">
        <f t="shared" si="5"/>
        <v>9</v>
      </c>
    </row>
    <row r="28" spans="1:16" x14ac:dyDescent="0.25">
      <c r="A28" s="36" t="s">
        <v>1</v>
      </c>
      <c r="B28" s="36" t="s">
        <v>238</v>
      </c>
      <c r="C28" t="s">
        <v>243</v>
      </c>
      <c r="D28" t="s">
        <v>69</v>
      </c>
      <c r="E28" s="33" t="str">
        <f t="shared" si="0"/>
        <v>KOTAWARINGIN RAYA-SERUYAN</v>
      </c>
      <c r="F28" s="37">
        <v>53</v>
      </c>
      <c r="G28" s="37">
        <v>36</v>
      </c>
      <c r="H28" s="37">
        <v>9</v>
      </c>
      <c r="I28" s="37">
        <v>54</v>
      </c>
      <c r="L28" t="str">
        <f t="shared" si="1"/>
        <v>PALANGKARAYA</v>
      </c>
      <c r="M28" t="str">
        <f t="shared" si="2"/>
        <v>KOTAWARINGIN RAYA-SERUYAN</v>
      </c>
      <c r="N28">
        <f t="shared" si="3"/>
        <v>53</v>
      </c>
      <c r="O28">
        <f t="shared" si="4"/>
        <v>36</v>
      </c>
      <c r="P28">
        <f t="shared" si="5"/>
        <v>9</v>
      </c>
    </row>
    <row r="29" spans="1:16" x14ac:dyDescent="0.25">
      <c r="A29" s="36" t="s">
        <v>1</v>
      </c>
      <c r="B29" s="36" t="s">
        <v>238</v>
      </c>
      <c r="C29" t="s">
        <v>243</v>
      </c>
      <c r="D29" t="s">
        <v>71</v>
      </c>
      <c r="E29" s="33" t="str">
        <f t="shared" si="0"/>
        <v>KOTAWARINGIN RAYA-SUKAMARA</v>
      </c>
      <c r="F29" s="37">
        <v>17</v>
      </c>
      <c r="G29" s="37">
        <v>15</v>
      </c>
      <c r="H29" s="37">
        <v>5</v>
      </c>
      <c r="I29" s="37">
        <v>17</v>
      </c>
      <c r="L29" t="str">
        <f t="shared" si="1"/>
        <v>PALANGKARAYA</v>
      </c>
      <c r="M29" t="str">
        <f t="shared" si="2"/>
        <v>KOTAWARINGIN RAYA-SUKAMARA</v>
      </c>
      <c r="N29">
        <f t="shared" si="3"/>
        <v>17</v>
      </c>
      <c r="O29">
        <f t="shared" si="4"/>
        <v>15</v>
      </c>
      <c r="P29">
        <f t="shared" si="5"/>
        <v>5</v>
      </c>
    </row>
    <row r="30" spans="1:16" x14ac:dyDescent="0.25">
      <c r="A30" s="36" t="s">
        <v>1</v>
      </c>
      <c r="B30" s="36" t="s">
        <v>238</v>
      </c>
      <c r="C30" t="s">
        <v>238</v>
      </c>
      <c r="D30" t="s">
        <v>34</v>
      </c>
      <c r="E30" s="33" t="str">
        <f t="shared" si="0"/>
        <v>PALANGKARAYA-KAPUAS</v>
      </c>
      <c r="F30" s="37">
        <v>94</v>
      </c>
      <c r="G30" s="37">
        <v>71</v>
      </c>
      <c r="H30" s="37">
        <v>25</v>
      </c>
      <c r="I30" s="37">
        <v>95</v>
      </c>
      <c r="L30" t="str">
        <f t="shared" si="1"/>
        <v>PALANGKARAYA</v>
      </c>
      <c r="M30" t="str">
        <f t="shared" si="2"/>
        <v>PALANGKARAYA-KAPUAS</v>
      </c>
      <c r="N30">
        <f t="shared" si="3"/>
        <v>94</v>
      </c>
      <c r="O30">
        <f t="shared" si="4"/>
        <v>71</v>
      </c>
      <c r="P30">
        <f t="shared" si="5"/>
        <v>25</v>
      </c>
    </row>
    <row r="31" spans="1:16" x14ac:dyDescent="0.25">
      <c r="A31" s="36" t="s">
        <v>1</v>
      </c>
      <c r="B31" s="36" t="s">
        <v>238</v>
      </c>
      <c r="C31" t="s">
        <v>238</v>
      </c>
      <c r="D31" t="s">
        <v>44</v>
      </c>
      <c r="E31" s="33" t="str">
        <f t="shared" si="0"/>
        <v>PALANGKARAYA-KOTA PALANGKARAYA</v>
      </c>
      <c r="F31" s="37">
        <v>183</v>
      </c>
      <c r="G31" s="37">
        <v>186</v>
      </c>
      <c r="H31" s="37">
        <v>119</v>
      </c>
      <c r="I31" s="37">
        <v>188</v>
      </c>
      <c r="L31" t="str">
        <f t="shared" si="1"/>
        <v>PALANGKARAYA</v>
      </c>
      <c r="M31" t="str">
        <f t="shared" si="2"/>
        <v>PALANGKARAYA-KOTA PALANGKARAYA</v>
      </c>
      <c r="N31">
        <f t="shared" si="3"/>
        <v>183</v>
      </c>
      <c r="O31">
        <f t="shared" si="4"/>
        <v>186</v>
      </c>
      <c r="P31">
        <f t="shared" si="5"/>
        <v>119</v>
      </c>
    </row>
    <row r="32" spans="1:16" x14ac:dyDescent="0.25">
      <c r="A32" s="36" t="s">
        <v>1</v>
      </c>
      <c r="B32" s="36" t="s">
        <v>238</v>
      </c>
      <c r="C32" t="s">
        <v>238</v>
      </c>
      <c r="D32" t="s">
        <v>65</v>
      </c>
      <c r="E32" s="33" t="str">
        <f t="shared" si="0"/>
        <v>PALANGKARAYA-PULANG PISAU</v>
      </c>
      <c r="F32" s="37">
        <v>53</v>
      </c>
      <c r="G32" s="37">
        <v>33</v>
      </c>
      <c r="H32" s="37">
        <v>9</v>
      </c>
      <c r="I32" s="37">
        <v>53</v>
      </c>
      <c r="L32" t="str">
        <f t="shared" si="1"/>
        <v>PALANGKARAYA</v>
      </c>
      <c r="M32" t="str">
        <f t="shared" si="2"/>
        <v>PALANGKARAYA-PULANG PISAU</v>
      </c>
      <c r="N32">
        <f t="shared" si="3"/>
        <v>53</v>
      </c>
      <c r="O32">
        <f t="shared" si="4"/>
        <v>33</v>
      </c>
      <c r="P32">
        <f t="shared" si="5"/>
        <v>9</v>
      </c>
    </row>
    <row r="33" spans="1:16" x14ac:dyDescent="0.25">
      <c r="A33" s="36" t="s">
        <v>1</v>
      </c>
      <c r="B33" s="36" t="s">
        <v>240</v>
      </c>
      <c r="C33" t="s">
        <v>244</v>
      </c>
      <c r="D33" t="s">
        <v>37</v>
      </c>
      <c r="E33" s="33" t="str">
        <f t="shared" si="0"/>
        <v>KETAPANG KUBU RAYA-KAYONG UTARA</v>
      </c>
      <c r="F33" s="37">
        <v>30</v>
      </c>
      <c r="G33" s="37">
        <v>18</v>
      </c>
      <c r="H33" s="37">
        <v>6</v>
      </c>
      <c r="I33" s="37">
        <v>31</v>
      </c>
      <c r="L33" t="str">
        <f t="shared" si="1"/>
        <v>PONTIANAK</v>
      </c>
      <c r="M33" t="str">
        <f t="shared" si="2"/>
        <v>KETAPANG KUBU RAYA-KAYONG UTARA</v>
      </c>
      <c r="N33">
        <f t="shared" si="3"/>
        <v>30</v>
      </c>
      <c r="O33">
        <f t="shared" si="4"/>
        <v>18</v>
      </c>
      <c r="P33">
        <f t="shared" si="5"/>
        <v>6</v>
      </c>
    </row>
    <row r="34" spans="1:16" x14ac:dyDescent="0.25">
      <c r="A34" s="36" t="s">
        <v>1</v>
      </c>
      <c r="B34" s="36" t="s">
        <v>240</v>
      </c>
      <c r="C34" t="s">
        <v>244</v>
      </c>
      <c r="D34" t="s">
        <v>38</v>
      </c>
      <c r="E34" s="33" t="str">
        <f t="shared" si="0"/>
        <v>KETAPANG KUBU RAYA-KETAPANG</v>
      </c>
      <c r="F34" s="37">
        <v>129</v>
      </c>
      <c r="G34" s="37">
        <v>104</v>
      </c>
      <c r="H34" s="37">
        <v>33</v>
      </c>
      <c r="I34" s="37">
        <v>131</v>
      </c>
      <c r="L34" t="str">
        <f t="shared" si="1"/>
        <v>PONTIANAK</v>
      </c>
      <c r="M34" t="str">
        <f t="shared" si="2"/>
        <v>KETAPANG KUBU RAYA-KETAPANG</v>
      </c>
      <c r="N34">
        <f t="shared" si="3"/>
        <v>129</v>
      </c>
      <c r="O34">
        <f t="shared" si="4"/>
        <v>104</v>
      </c>
      <c r="P34">
        <f t="shared" si="5"/>
        <v>33</v>
      </c>
    </row>
    <row r="35" spans="1:16" x14ac:dyDescent="0.25">
      <c r="A35" s="36" t="s">
        <v>1</v>
      </c>
      <c r="B35" s="36" t="s">
        <v>240</v>
      </c>
      <c r="C35" t="s">
        <v>244</v>
      </c>
      <c r="D35" t="s">
        <v>45</v>
      </c>
      <c r="E35" s="33" t="str">
        <f t="shared" si="0"/>
        <v>KETAPANG KUBU RAYA-KOTA PONTIANAK</v>
      </c>
      <c r="F35" s="37">
        <v>47</v>
      </c>
      <c r="G35" s="37">
        <v>48</v>
      </c>
      <c r="H35" s="37">
        <v>37</v>
      </c>
      <c r="I35" s="37">
        <v>48</v>
      </c>
      <c r="L35" t="str">
        <f t="shared" si="1"/>
        <v>PONTIANAK</v>
      </c>
      <c r="M35" t="str">
        <f t="shared" si="2"/>
        <v>KETAPANG KUBU RAYA-KOTA PONTIANAK</v>
      </c>
      <c r="N35">
        <f t="shared" si="3"/>
        <v>47</v>
      </c>
      <c r="O35">
        <f t="shared" si="4"/>
        <v>48</v>
      </c>
      <c r="P35">
        <f t="shared" si="5"/>
        <v>37</v>
      </c>
    </row>
    <row r="36" spans="1:16" x14ac:dyDescent="0.25">
      <c r="A36" s="36" t="s">
        <v>1</v>
      </c>
      <c r="B36" s="36" t="s">
        <v>240</v>
      </c>
      <c r="C36" t="s">
        <v>244</v>
      </c>
      <c r="D36" t="s">
        <v>51</v>
      </c>
      <c r="E36" s="33" t="str">
        <f t="shared" si="0"/>
        <v>KETAPANG KUBU RAYA-KUBU RAYA</v>
      </c>
      <c r="F36" s="37">
        <v>122</v>
      </c>
      <c r="G36" s="37">
        <v>104</v>
      </c>
      <c r="H36" s="37">
        <v>52</v>
      </c>
      <c r="I36" s="37">
        <v>124</v>
      </c>
      <c r="L36" t="str">
        <f t="shared" si="1"/>
        <v>PONTIANAK</v>
      </c>
      <c r="M36" t="str">
        <f t="shared" si="2"/>
        <v>KETAPANG KUBU RAYA-KUBU RAYA</v>
      </c>
      <c r="N36">
        <f t="shared" si="3"/>
        <v>122</v>
      </c>
      <c r="O36">
        <f t="shared" si="4"/>
        <v>104</v>
      </c>
      <c r="P36">
        <f t="shared" si="5"/>
        <v>52</v>
      </c>
    </row>
    <row r="37" spans="1:16" x14ac:dyDescent="0.25">
      <c r="A37" s="36" t="s">
        <v>1</v>
      </c>
      <c r="B37" s="36" t="s">
        <v>240</v>
      </c>
      <c r="C37" t="s">
        <v>244</v>
      </c>
      <c r="D37" t="s">
        <v>60</v>
      </c>
      <c r="E37" s="33" t="str">
        <f t="shared" si="0"/>
        <v>KETAPANG KUBU RAYA-MEMPAWAH</v>
      </c>
      <c r="F37" s="37">
        <v>49</v>
      </c>
      <c r="G37" s="37">
        <v>41</v>
      </c>
      <c r="H37" s="37">
        <v>7</v>
      </c>
      <c r="I37" s="37">
        <v>49</v>
      </c>
      <c r="L37" t="str">
        <f t="shared" si="1"/>
        <v>PONTIANAK</v>
      </c>
      <c r="M37" t="str">
        <f t="shared" si="2"/>
        <v>KETAPANG KUBU RAYA-MEMPAWAH</v>
      </c>
      <c r="N37">
        <f t="shared" si="3"/>
        <v>49</v>
      </c>
      <c r="O37">
        <f t="shared" si="4"/>
        <v>41</v>
      </c>
      <c r="P37">
        <f t="shared" si="5"/>
        <v>7</v>
      </c>
    </row>
    <row r="38" spans="1:16" x14ac:dyDescent="0.25">
      <c r="A38" s="36" t="s">
        <v>1</v>
      </c>
      <c r="B38" s="36" t="s">
        <v>240</v>
      </c>
      <c r="C38" t="s">
        <v>240</v>
      </c>
      <c r="D38" t="s">
        <v>45</v>
      </c>
      <c r="E38" s="33" t="str">
        <f t="shared" si="0"/>
        <v>PONTIANAK-KOTA PONTIANAK</v>
      </c>
      <c r="F38" s="37">
        <v>205</v>
      </c>
      <c r="G38" s="37">
        <v>207</v>
      </c>
      <c r="H38" s="37">
        <v>141</v>
      </c>
      <c r="I38" s="37">
        <v>211</v>
      </c>
      <c r="L38" t="str">
        <f t="shared" si="1"/>
        <v>PONTIANAK</v>
      </c>
      <c r="M38" t="str">
        <f t="shared" si="2"/>
        <v>PONTIANAK-KOTA PONTIANAK</v>
      </c>
      <c r="N38">
        <f t="shared" si="3"/>
        <v>205</v>
      </c>
      <c r="O38">
        <f t="shared" si="4"/>
        <v>207</v>
      </c>
      <c r="P38">
        <f t="shared" si="5"/>
        <v>141</v>
      </c>
    </row>
    <row r="39" spans="1:16" x14ac:dyDescent="0.25">
      <c r="A39" s="36" t="s">
        <v>1</v>
      </c>
      <c r="B39" s="36" t="s">
        <v>240</v>
      </c>
      <c r="C39" t="s">
        <v>66</v>
      </c>
      <c r="D39" t="s">
        <v>27</v>
      </c>
      <c r="E39" s="33" t="str">
        <f t="shared" si="0"/>
        <v>SAMBAS-BENGKAYANG</v>
      </c>
      <c r="F39" s="37">
        <v>49</v>
      </c>
      <c r="G39" s="37">
        <v>34</v>
      </c>
      <c r="H39" s="37">
        <v>6</v>
      </c>
      <c r="I39" s="37">
        <v>50</v>
      </c>
      <c r="L39" t="str">
        <f t="shared" si="1"/>
        <v>PONTIANAK</v>
      </c>
      <c r="M39" t="str">
        <f t="shared" si="2"/>
        <v>SAMBAS-BENGKAYANG</v>
      </c>
      <c r="N39">
        <f t="shared" si="3"/>
        <v>49</v>
      </c>
      <c r="O39">
        <f t="shared" si="4"/>
        <v>34</v>
      </c>
      <c r="P39">
        <f t="shared" si="5"/>
        <v>6</v>
      </c>
    </row>
    <row r="40" spans="1:16" x14ac:dyDescent="0.25">
      <c r="A40" s="36" t="s">
        <v>1</v>
      </c>
      <c r="B40" s="36" t="s">
        <v>240</v>
      </c>
      <c r="C40" t="s">
        <v>66</v>
      </c>
      <c r="D40" t="s">
        <v>47</v>
      </c>
      <c r="E40" s="33" t="str">
        <f t="shared" si="0"/>
        <v>SAMBAS-KOTA SINGKAWANG</v>
      </c>
      <c r="F40" s="37">
        <v>82</v>
      </c>
      <c r="G40" s="37">
        <v>79</v>
      </c>
      <c r="H40" s="37">
        <v>38</v>
      </c>
      <c r="I40" s="37">
        <v>90</v>
      </c>
      <c r="L40" t="str">
        <f t="shared" si="1"/>
        <v>PONTIANAK</v>
      </c>
      <c r="M40" t="str">
        <f t="shared" si="2"/>
        <v>SAMBAS-KOTA SINGKAWANG</v>
      </c>
      <c r="N40">
        <f t="shared" si="3"/>
        <v>82</v>
      </c>
      <c r="O40">
        <f t="shared" si="4"/>
        <v>79</v>
      </c>
      <c r="P40">
        <f t="shared" si="5"/>
        <v>38</v>
      </c>
    </row>
    <row r="41" spans="1:16" x14ac:dyDescent="0.25">
      <c r="A41" s="36" t="s">
        <v>1</v>
      </c>
      <c r="B41" s="36" t="s">
        <v>240</v>
      </c>
      <c r="C41" t="s">
        <v>66</v>
      </c>
      <c r="D41" t="s">
        <v>56</v>
      </c>
      <c r="E41" s="33" t="str">
        <f t="shared" si="0"/>
        <v>SAMBAS-LANDAK</v>
      </c>
      <c r="F41" s="37">
        <v>59</v>
      </c>
      <c r="G41" s="37">
        <v>39</v>
      </c>
      <c r="H41" s="37">
        <v>6</v>
      </c>
      <c r="I41" s="37">
        <v>59</v>
      </c>
      <c r="L41" t="str">
        <f t="shared" si="1"/>
        <v>PONTIANAK</v>
      </c>
      <c r="M41" t="str">
        <f t="shared" si="2"/>
        <v>SAMBAS-LANDAK</v>
      </c>
      <c r="N41">
        <f t="shared" si="3"/>
        <v>59</v>
      </c>
      <c r="O41">
        <f t="shared" si="4"/>
        <v>39</v>
      </c>
      <c r="P41">
        <f t="shared" si="5"/>
        <v>6</v>
      </c>
    </row>
    <row r="42" spans="1:16" x14ac:dyDescent="0.25">
      <c r="A42" s="36" t="s">
        <v>1</v>
      </c>
      <c r="B42" s="36" t="s">
        <v>240</v>
      </c>
      <c r="C42" t="s">
        <v>66</v>
      </c>
      <c r="D42" t="s">
        <v>66</v>
      </c>
      <c r="E42" s="33" t="str">
        <f t="shared" si="0"/>
        <v>SAMBAS-SAMBAS</v>
      </c>
      <c r="F42" s="37">
        <v>114</v>
      </c>
      <c r="G42" s="37">
        <v>95</v>
      </c>
      <c r="H42" s="37">
        <v>17</v>
      </c>
      <c r="I42" s="37">
        <v>116</v>
      </c>
      <c r="L42" t="str">
        <f t="shared" si="1"/>
        <v>PONTIANAK</v>
      </c>
      <c r="M42" t="str">
        <f t="shared" si="2"/>
        <v>SAMBAS-SAMBAS</v>
      </c>
      <c r="N42">
        <f t="shared" si="3"/>
        <v>114</v>
      </c>
      <c r="O42">
        <f t="shared" si="4"/>
        <v>95</v>
      </c>
      <c r="P42">
        <f t="shared" si="5"/>
        <v>17</v>
      </c>
    </row>
    <row r="43" spans="1:16" x14ac:dyDescent="0.25">
      <c r="A43" s="36" t="s">
        <v>1</v>
      </c>
      <c r="B43" s="36" t="s">
        <v>240</v>
      </c>
      <c r="C43" t="s">
        <v>70</v>
      </c>
      <c r="D43" t="s">
        <v>35</v>
      </c>
      <c r="E43" s="33" t="str">
        <f t="shared" si="0"/>
        <v>SINTANG-KAPUAS HULU</v>
      </c>
      <c r="F43" s="37">
        <v>56</v>
      </c>
      <c r="G43" s="37">
        <v>37</v>
      </c>
      <c r="H43" s="37">
        <v>10</v>
      </c>
      <c r="I43" s="37">
        <v>56</v>
      </c>
      <c r="L43" t="str">
        <f t="shared" si="1"/>
        <v>PONTIANAK</v>
      </c>
      <c r="M43" t="str">
        <f t="shared" si="2"/>
        <v>SINTANG-KAPUAS HULU</v>
      </c>
      <c r="N43">
        <f t="shared" si="3"/>
        <v>56</v>
      </c>
      <c r="O43">
        <f t="shared" si="4"/>
        <v>37</v>
      </c>
      <c r="P43">
        <f t="shared" si="5"/>
        <v>10</v>
      </c>
    </row>
    <row r="44" spans="1:16" x14ac:dyDescent="0.25">
      <c r="A44" s="36" t="s">
        <v>1</v>
      </c>
      <c r="B44" s="36" t="s">
        <v>240</v>
      </c>
      <c r="C44" t="s">
        <v>70</v>
      </c>
      <c r="D44" t="s">
        <v>59</v>
      </c>
      <c r="E44" s="33" t="str">
        <f t="shared" si="0"/>
        <v>SINTANG-MELAWI</v>
      </c>
      <c r="F44" s="37">
        <v>26</v>
      </c>
      <c r="G44" s="37">
        <v>20</v>
      </c>
      <c r="H44" s="37">
        <v>11</v>
      </c>
      <c r="I44" s="37">
        <v>26</v>
      </c>
      <c r="L44" t="str">
        <f t="shared" si="1"/>
        <v>PONTIANAK</v>
      </c>
      <c r="M44" t="str">
        <f t="shared" si="2"/>
        <v>SINTANG-MELAWI</v>
      </c>
      <c r="N44">
        <f t="shared" si="3"/>
        <v>26</v>
      </c>
      <c r="O44">
        <f t="shared" si="4"/>
        <v>20</v>
      </c>
      <c r="P44">
        <f t="shared" si="5"/>
        <v>11</v>
      </c>
    </row>
    <row r="45" spans="1:16" x14ac:dyDescent="0.25">
      <c r="A45" s="36" t="s">
        <v>1</v>
      </c>
      <c r="B45" s="36" t="s">
        <v>240</v>
      </c>
      <c r="C45" t="s">
        <v>70</v>
      </c>
      <c r="D45" t="s">
        <v>67</v>
      </c>
      <c r="E45" s="33" t="str">
        <f t="shared" si="0"/>
        <v>SINTANG-SANGGAU</v>
      </c>
      <c r="F45" s="37">
        <v>92</v>
      </c>
      <c r="G45" s="37">
        <v>78</v>
      </c>
      <c r="H45" s="37">
        <v>22</v>
      </c>
      <c r="I45" s="37">
        <v>96</v>
      </c>
      <c r="L45" t="str">
        <f t="shared" si="1"/>
        <v>PONTIANAK</v>
      </c>
      <c r="M45" t="str">
        <f t="shared" si="2"/>
        <v>SINTANG-SANGGAU</v>
      </c>
      <c r="N45">
        <f t="shared" si="3"/>
        <v>92</v>
      </c>
      <c r="O45">
        <f t="shared" si="4"/>
        <v>78</v>
      </c>
      <c r="P45">
        <f t="shared" si="5"/>
        <v>22</v>
      </c>
    </row>
    <row r="46" spans="1:16" x14ac:dyDescent="0.25">
      <c r="A46" s="36" t="s">
        <v>1</v>
      </c>
      <c r="B46" s="36" t="s">
        <v>240</v>
      </c>
      <c r="C46" t="s">
        <v>70</v>
      </c>
      <c r="D46" t="s">
        <v>68</v>
      </c>
      <c r="E46" s="33" t="str">
        <f t="shared" si="0"/>
        <v>SINTANG-SEKADAU</v>
      </c>
      <c r="F46" s="37">
        <v>34</v>
      </c>
      <c r="G46" s="37">
        <v>23</v>
      </c>
      <c r="H46" s="37">
        <v>5</v>
      </c>
      <c r="I46" s="37">
        <v>34</v>
      </c>
      <c r="L46" t="str">
        <f t="shared" si="1"/>
        <v>PONTIANAK</v>
      </c>
      <c r="M46" t="str">
        <f t="shared" si="2"/>
        <v>SINTANG-SEKADAU</v>
      </c>
      <c r="N46">
        <f t="shared" si="3"/>
        <v>34</v>
      </c>
      <c r="O46">
        <f t="shared" si="4"/>
        <v>23</v>
      </c>
      <c r="P46">
        <f t="shared" si="5"/>
        <v>5</v>
      </c>
    </row>
    <row r="47" spans="1:16" x14ac:dyDescent="0.25">
      <c r="A47" s="36" t="s">
        <v>1</v>
      </c>
      <c r="B47" s="36" t="s">
        <v>240</v>
      </c>
      <c r="C47" t="s">
        <v>70</v>
      </c>
      <c r="D47" t="s">
        <v>70</v>
      </c>
      <c r="E47" s="33" t="str">
        <f t="shared" si="0"/>
        <v>SINTANG-SINTANG</v>
      </c>
      <c r="F47" s="37">
        <v>73</v>
      </c>
      <c r="G47" s="37">
        <v>60</v>
      </c>
      <c r="H47" s="37">
        <v>18</v>
      </c>
      <c r="I47" s="37">
        <v>74</v>
      </c>
      <c r="L47" t="str">
        <f t="shared" si="1"/>
        <v>PONTIANAK</v>
      </c>
      <c r="M47" t="str">
        <f t="shared" si="2"/>
        <v>SINTANG-SINTANG</v>
      </c>
      <c r="N47">
        <f t="shared" si="3"/>
        <v>73</v>
      </c>
      <c r="O47">
        <f t="shared" si="4"/>
        <v>60</v>
      </c>
      <c r="P47">
        <f t="shared" si="5"/>
        <v>18</v>
      </c>
    </row>
    <row r="48" spans="1:16" x14ac:dyDescent="0.25">
      <c r="A48" s="36" t="s">
        <v>1</v>
      </c>
      <c r="B48" s="36" t="s">
        <v>247</v>
      </c>
      <c r="C48" t="s">
        <v>248</v>
      </c>
      <c r="D48" t="s">
        <v>43</v>
      </c>
      <c r="E48" s="33" t="str">
        <f t="shared" si="0"/>
        <v>BONTANG-KOTA BONTANG</v>
      </c>
      <c r="F48" s="37">
        <v>46</v>
      </c>
      <c r="G48" s="37">
        <v>86</v>
      </c>
      <c r="H48" s="37">
        <v>52</v>
      </c>
      <c r="I48" s="37">
        <v>93</v>
      </c>
      <c r="L48" t="str">
        <f t="shared" si="1"/>
        <v>SAMARINDA</v>
      </c>
      <c r="M48" t="str">
        <f t="shared" si="2"/>
        <v>BONTANG-KOTA BONTANG</v>
      </c>
      <c r="N48">
        <f t="shared" si="3"/>
        <v>46</v>
      </c>
      <c r="O48">
        <f t="shared" si="4"/>
        <v>86</v>
      </c>
      <c r="P48">
        <f t="shared" si="5"/>
        <v>52</v>
      </c>
    </row>
    <row r="49" spans="1:16" x14ac:dyDescent="0.25">
      <c r="A49" s="36" t="s">
        <v>1</v>
      </c>
      <c r="B49" s="36" t="s">
        <v>247</v>
      </c>
      <c r="C49" t="s">
        <v>248</v>
      </c>
      <c r="D49" t="s">
        <v>54</v>
      </c>
      <c r="E49" s="33" t="str">
        <f t="shared" si="0"/>
        <v>BONTANG-KUTAI TIMUR</v>
      </c>
      <c r="F49" s="37">
        <v>114</v>
      </c>
      <c r="G49" s="37">
        <v>136</v>
      </c>
      <c r="H49" s="37">
        <v>53</v>
      </c>
      <c r="I49" s="37">
        <v>160</v>
      </c>
      <c r="L49" t="str">
        <f t="shared" si="1"/>
        <v>SAMARINDA</v>
      </c>
      <c r="M49" t="str">
        <f t="shared" si="2"/>
        <v>BONTANG-KUTAI TIMUR</v>
      </c>
      <c r="N49">
        <f t="shared" si="3"/>
        <v>114</v>
      </c>
      <c r="O49">
        <f t="shared" si="4"/>
        <v>136</v>
      </c>
      <c r="P49">
        <f t="shared" si="5"/>
        <v>53</v>
      </c>
    </row>
    <row r="50" spans="1:16" x14ac:dyDescent="0.25">
      <c r="A50" s="36" t="s">
        <v>1</v>
      </c>
      <c r="B50" s="36" t="s">
        <v>247</v>
      </c>
      <c r="C50" t="s">
        <v>249</v>
      </c>
      <c r="D50" t="s">
        <v>52</v>
      </c>
      <c r="E50" s="33" t="str">
        <f t="shared" si="0"/>
        <v>KUTAI-KUTAI BARAT</v>
      </c>
      <c r="F50" s="37">
        <v>59</v>
      </c>
      <c r="G50" s="37">
        <v>69</v>
      </c>
      <c r="H50" s="37">
        <v>16</v>
      </c>
      <c r="I50" s="37">
        <v>74</v>
      </c>
      <c r="L50" t="str">
        <f t="shared" si="1"/>
        <v>SAMARINDA</v>
      </c>
      <c r="M50" t="str">
        <f t="shared" si="2"/>
        <v>KUTAI-KUTAI BARAT</v>
      </c>
      <c r="N50">
        <f t="shared" si="3"/>
        <v>59</v>
      </c>
      <c r="O50">
        <f t="shared" si="4"/>
        <v>69</v>
      </c>
      <c r="P50">
        <f t="shared" si="5"/>
        <v>16</v>
      </c>
    </row>
    <row r="51" spans="1:16" x14ac:dyDescent="0.25">
      <c r="A51" s="36" t="s">
        <v>1</v>
      </c>
      <c r="B51" s="36" t="s">
        <v>247</v>
      </c>
      <c r="C51" t="s">
        <v>249</v>
      </c>
      <c r="D51" t="s">
        <v>53</v>
      </c>
      <c r="E51" s="33" t="str">
        <f t="shared" si="0"/>
        <v>KUTAI-KUTAI KARTANEGARA</v>
      </c>
      <c r="F51" s="37">
        <v>241</v>
      </c>
      <c r="G51" s="37">
        <v>300</v>
      </c>
      <c r="H51" s="37">
        <v>121</v>
      </c>
      <c r="I51" s="37">
        <v>329</v>
      </c>
      <c r="L51" t="str">
        <f t="shared" si="1"/>
        <v>SAMARINDA</v>
      </c>
      <c r="M51" t="str">
        <f t="shared" si="2"/>
        <v>KUTAI-KUTAI KARTANEGARA</v>
      </c>
      <c r="N51">
        <f t="shared" si="3"/>
        <v>241</v>
      </c>
      <c r="O51">
        <f t="shared" si="4"/>
        <v>300</v>
      </c>
      <c r="P51">
        <f t="shared" si="5"/>
        <v>121</v>
      </c>
    </row>
    <row r="52" spans="1:16" x14ac:dyDescent="0.25">
      <c r="A52" s="36" t="s">
        <v>1</v>
      </c>
      <c r="B52" s="36" t="s">
        <v>247</v>
      </c>
      <c r="C52" t="s">
        <v>249</v>
      </c>
      <c r="D52" t="s">
        <v>57</v>
      </c>
      <c r="E52" s="33" t="str">
        <f t="shared" si="0"/>
        <v>KUTAI-MAHAKAM ULU</v>
      </c>
      <c r="F52" s="37">
        <v>6</v>
      </c>
      <c r="G52" s="37">
        <v>1</v>
      </c>
      <c r="H52" s="37"/>
      <c r="I52" s="37">
        <v>6</v>
      </c>
      <c r="L52" t="str">
        <f t="shared" si="1"/>
        <v>SAMARINDA</v>
      </c>
      <c r="M52" t="str">
        <f t="shared" si="2"/>
        <v>KUTAI-MAHAKAM ULU</v>
      </c>
      <c r="N52">
        <f t="shared" si="3"/>
        <v>6</v>
      </c>
      <c r="O52">
        <f t="shared" si="4"/>
        <v>1</v>
      </c>
      <c r="P52">
        <f t="shared" si="5"/>
        <v>0</v>
      </c>
    </row>
    <row r="53" spans="1:16" x14ac:dyDescent="0.25">
      <c r="A53" s="36" t="s">
        <v>1</v>
      </c>
      <c r="B53" s="36" t="s">
        <v>247</v>
      </c>
      <c r="C53" t="s">
        <v>247</v>
      </c>
      <c r="D53" t="s">
        <v>46</v>
      </c>
      <c r="E53" s="33" t="str">
        <f t="shared" si="0"/>
        <v>SAMARINDA-KOTA SAMARINDA</v>
      </c>
      <c r="F53" s="37">
        <v>262</v>
      </c>
      <c r="G53" s="37">
        <v>322</v>
      </c>
      <c r="H53" s="37">
        <v>208</v>
      </c>
      <c r="I53" s="37">
        <v>330</v>
      </c>
      <c r="L53" t="str">
        <f t="shared" si="1"/>
        <v>SAMARINDA</v>
      </c>
      <c r="M53" t="str">
        <f t="shared" si="2"/>
        <v>SAMARINDA-KOTA SAMARINDA</v>
      </c>
      <c r="N53">
        <f t="shared" si="3"/>
        <v>262</v>
      </c>
      <c r="O53">
        <f t="shared" si="4"/>
        <v>322</v>
      </c>
      <c r="P53">
        <f t="shared" si="5"/>
        <v>208</v>
      </c>
    </row>
    <row r="54" spans="1:16" x14ac:dyDescent="0.25">
      <c r="A54" s="36" t="s">
        <v>1</v>
      </c>
      <c r="B54" s="36" t="s">
        <v>247</v>
      </c>
      <c r="C54" t="s">
        <v>255</v>
      </c>
      <c r="D54" t="s">
        <v>46</v>
      </c>
      <c r="E54" s="33" t="str">
        <f t="shared" si="0"/>
        <v>SAMARINDA OUTER-KOTA SAMARINDA</v>
      </c>
      <c r="F54" s="37">
        <v>83</v>
      </c>
      <c r="G54" s="37">
        <v>94</v>
      </c>
      <c r="H54" s="37">
        <v>62</v>
      </c>
      <c r="I54" s="37">
        <v>101</v>
      </c>
      <c r="L54" t="str">
        <f t="shared" si="1"/>
        <v>SAMARINDA</v>
      </c>
      <c r="M54" t="str">
        <f t="shared" si="2"/>
        <v>SAMARINDA OUTER-KOTA SAMARINDA</v>
      </c>
      <c r="N54">
        <f t="shared" si="3"/>
        <v>83</v>
      </c>
      <c r="O54">
        <f t="shared" si="4"/>
        <v>94</v>
      </c>
      <c r="P54">
        <f t="shared" si="5"/>
        <v>62</v>
      </c>
    </row>
    <row r="55" spans="1:16" x14ac:dyDescent="0.25">
      <c r="A55" s="36" t="s">
        <v>1</v>
      </c>
      <c r="B55" s="36" t="s">
        <v>241</v>
      </c>
      <c r="C55" t="s">
        <v>242</v>
      </c>
      <c r="D55" t="s">
        <v>28</v>
      </c>
      <c r="E55" s="33" t="str">
        <f t="shared" si="0"/>
        <v>KALTARA-BERAU</v>
      </c>
      <c r="F55" s="37">
        <v>66</v>
      </c>
      <c r="G55" s="37">
        <v>95</v>
      </c>
      <c r="H55" s="37">
        <v>64</v>
      </c>
      <c r="I55" s="37">
        <v>103</v>
      </c>
      <c r="L55" t="str">
        <f t="shared" si="1"/>
        <v>TARAKAN</v>
      </c>
      <c r="M55" t="str">
        <f t="shared" si="2"/>
        <v>KALTARA-BERAU</v>
      </c>
      <c r="N55">
        <f t="shared" si="3"/>
        <v>66</v>
      </c>
      <c r="O55">
        <f t="shared" si="4"/>
        <v>95</v>
      </c>
      <c r="P55">
        <f t="shared" si="5"/>
        <v>64</v>
      </c>
    </row>
    <row r="56" spans="1:16" x14ac:dyDescent="0.25">
      <c r="A56" s="36" t="s">
        <v>1</v>
      </c>
      <c r="B56" s="36" t="s">
        <v>241</v>
      </c>
      <c r="C56" t="s">
        <v>242</v>
      </c>
      <c r="D56" t="s">
        <v>29</v>
      </c>
      <c r="E56" s="33" t="str">
        <f t="shared" si="0"/>
        <v>KALTARA-BULUNGAN</v>
      </c>
      <c r="F56" s="37">
        <v>44</v>
      </c>
      <c r="G56" s="37">
        <v>59</v>
      </c>
      <c r="H56" s="37">
        <v>28</v>
      </c>
      <c r="I56" s="37">
        <v>66</v>
      </c>
      <c r="L56" t="str">
        <f t="shared" si="1"/>
        <v>TARAKAN</v>
      </c>
      <c r="M56" t="str">
        <f t="shared" si="2"/>
        <v>KALTARA-BULUNGAN</v>
      </c>
      <c r="N56">
        <f t="shared" si="3"/>
        <v>44</v>
      </c>
      <c r="O56">
        <f t="shared" si="4"/>
        <v>59</v>
      </c>
      <c r="P56">
        <f t="shared" si="5"/>
        <v>28</v>
      </c>
    </row>
    <row r="57" spans="1:16" x14ac:dyDescent="0.25">
      <c r="A57" s="36" t="s">
        <v>1</v>
      </c>
      <c r="B57" s="36" t="s">
        <v>241</v>
      </c>
      <c r="C57" t="s">
        <v>242</v>
      </c>
      <c r="D57" t="s">
        <v>48</v>
      </c>
      <c r="E57" s="33" t="str">
        <f t="shared" si="0"/>
        <v>KALTARA-KOTA TARAKAN</v>
      </c>
      <c r="F57" s="37">
        <v>67</v>
      </c>
      <c r="G57" s="37">
        <v>109</v>
      </c>
      <c r="H57" s="37">
        <v>76</v>
      </c>
      <c r="I57" s="37">
        <v>109</v>
      </c>
      <c r="L57" t="str">
        <f t="shared" si="1"/>
        <v>TARAKAN</v>
      </c>
      <c r="M57" t="str">
        <f t="shared" si="2"/>
        <v>KALTARA-KOTA TARAKAN</v>
      </c>
      <c r="N57">
        <f t="shared" si="3"/>
        <v>67</v>
      </c>
      <c r="O57">
        <f t="shared" si="4"/>
        <v>109</v>
      </c>
      <c r="P57">
        <f t="shared" si="5"/>
        <v>76</v>
      </c>
    </row>
    <row r="58" spans="1:16" x14ac:dyDescent="0.25">
      <c r="A58" s="36" t="s">
        <v>1</v>
      </c>
      <c r="B58" s="36" t="s">
        <v>241</v>
      </c>
      <c r="C58" t="s">
        <v>242</v>
      </c>
      <c r="D58" t="s">
        <v>58</v>
      </c>
      <c r="E58" s="33" t="str">
        <f t="shared" si="0"/>
        <v>KALTARA-MALINAU</v>
      </c>
      <c r="F58" s="37">
        <v>28</v>
      </c>
      <c r="G58" s="37">
        <v>33</v>
      </c>
      <c r="H58" s="37">
        <v>17</v>
      </c>
      <c r="I58" s="37">
        <v>41</v>
      </c>
      <c r="L58" t="str">
        <f t="shared" si="1"/>
        <v>TARAKAN</v>
      </c>
      <c r="M58" t="str">
        <f t="shared" si="2"/>
        <v>KALTARA-MALINAU</v>
      </c>
      <c r="N58">
        <f t="shared" si="3"/>
        <v>28</v>
      </c>
      <c r="O58">
        <f t="shared" si="4"/>
        <v>33</v>
      </c>
      <c r="P58">
        <f t="shared" si="5"/>
        <v>17</v>
      </c>
    </row>
    <row r="59" spans="1:16" x14ac:dyDescent="0.25">
      <c r="A59" s="36" t="s">
        <v>1</v>
      </c>
      <c r="B59" s="36" t="s">
        <v>241</v>
      </c>
      <c r="C59" t="s">
        <v>242</v>
      </c>
      <c r="D59" t="s">
        <v>62</v>
      </c>
      <c r="E59" s="33" t="str">
        <f t="shared" si="0"/>
        <v>KALTARA-NUNUKAN</v>
      </c>
      <c r="F59" s="37">
        <v>49</v>
      </c>
      <c r="G59" s="37">
        <v>71</v>
      </c>
      <c r="H59" s="37">
        <v>38</v>
      </c>
      <c r="I59" s="37">
        <v>72</v>
      </c>
      <c r="L59" t="str">
        <f t="shared" si="1"/>
        <v>TARAKAN</v>
      </c>
      <c r="M59" t="str">
        <f t="shared" si="2"/>
        <v>KALTARA-NUNUKAN</v>
      </c>
      <c r="N59">
        <f t="shared" si="3"/>
        <v>49</v>
      </c>
      <c r="O59">
        <f t="shared" si="4"/>
        <v>71</v>
      </c>
      <c r="P59">
        <f t="shared" si="5"/>
        <v>38</v>
      </c>
    </row>
    <row r="60" spans="1:16" x14ac:dyDescent="0.25">
      <c r="A60" s="38" t="s">
        <v>1</v>
      </c>
      <c r="B60" s="36" t="s">
        <v>241</v>
      </c>
      <c r="C60" t="s">
        <v>242</v>
      </c>
      <c r="D60" t="s">
        <v>73</v>
      </c>
      <c r="E60" s="33" t="str">
        <f t="shared" si="0"/>
        <v>KALTARA-TANA TIDUNG</v>
      </c>
      <c r="F60" s="37">
        <v>8</v>
      </c>
      <c r="G60" s="37">
        <v>10</v>
      </c>
      <c r="H60" s="37">
        <v>6</v>
      </c>
      <c r="I60" s="37">
        <v>10</v>
      </c>
      <c r="L60" t="str">
        <f t="shared" si="1"/>
        <v>TARAKAN</v>
      </c>
      <c r="M60" t="str">
        <f t="shared" si="2"/>
        <v>KALTARA-TANA TIDUNG</v>
      </c>
      <c r="N60">
        <f t="shared" si="3"/>
        <v>8</v>
      </c>
      <c r="O60">
        <f t="shared" si="4"/>
        <v>10</v>
      </c>
      <c r="P60">
        <f t="shared" si="5"/>
        <v>6</v>
      </c>
    </row>
    <row r="61" spans="1:16" x14ac:dyDescent="0.25">
      <c r="A61" s="36" t="s">
        <v>267</v>
      </c>
      <c r="B61" s="36" t="s">
        <v>252</v>
      </c>
      <c r="C61" t="s">
        <v>252</v>
      </c>
      <c r="D61" t="s">
        <v>81</v>
      </c>
      <c r="E61" s="33" t="str">
        <f t="shared" si="0"/>
        <v>AMBON-BURU</v>
      </c>
      <c r="F61" s="37">
        <v>40</v>
      </c>
      <c r="G61" s="37">
        <v>37</v>
      </c>
      <c r="H61" s="37">
        <v>9</v>
      </c>
      <c r="I61" s="37">
        <v>49</v>
      </c>
      <c r="L61" t="str">
        <f t="shared" si="1"/>
        <v>AMBON</v>
      </c>
      <c r="M61" t="str">
        <f t="shared" si="2"/>
        <v>AMBON-BURU</v>
      </c>
      <c r="N61">
        <f t="shared" si="3"/>
        <v>40</v>
      </c>
      <c r="O61">
        <f t="shared" si="4"/>
        <v>37</v>
      </c>
      <c r="P61">
        <f t="shared" si="5"/>
        <v>9</v>
      </c>
    </row>
    <row r="62" spans="1:16" x14ac:dyDescent="0.25">
      <c r="A62" s="36" t="s">
        <v>267</v>
      </c>
      <c r="B62" s="36" t="s">
        <v>252</v>
      </c>
      <c r="C62" t="s">
        <v>252</v>
      </c>
      <c r="D62" t="s">
        <v>82</v>
      </c>
      <c r="E62" s="33" t="str">
        <f t="shared" si="0"/>
        <v>AMBON-BURU SELATAN</v>
      </c>
      <c r="F62" s="37">
        <v>4</v>
      </c>
      <c r="G62" s="37">
        <v>6</v>
      </c>
      <c r="H62" s="37">
        <v>2</v>
      </c>
      <c r="I62" s="37">
        <v>6</v>
      </c>
      <c r="L62" t="str">
        <f t="shared" si="1"/>
        <v>AMBON</v>
      </c>
      <c r="M62" t="str">
        <f t="shared" si="2"/>
        <v>AMBON-BURU SELATAN</v>
      </c>
      <c r="N62">
        <f t="shared" si="3"/>
        <v>4</v>
      </c>
      <c r="O62">
        <f t="shared" si="4"/>
        <v>6</v>
      </c>
      <c r="P62">
        <f t="shared" si="5"/>
        <v>2</v>
      </c>
    </row>
    <row r="63" spans="1:16" x14ac:dyDescent="0.25">
      <c r="A63" s="36" t="s">
        <v>267</v>
      </c>
      <c r="B63" s="36" t="s">
        <v>252</v>
      </c>
      <c r="C63" t="s">
        <v>252</v>
      </c>
      <c r="D63" t="s">
        <v>91</v>
      </c>
      <c r="E63" s="33" t="str">
        <f t="shared" si="0"/>
        <v>AMBON-KOTA AMBON</v>
      </c>
      <c r="F63" s="37">
        <v>198</v>
      </c>
      <c r="G63" s="37">
        <v>226</v>
      </c>
      <c r="H63" s="37">
        <v>122</v>
      </c>
      <c r="I63" s="37">
        <v>244</v>
      </c>
      <c r="L63" t="str">
        <f t="shared" si="1"/>
        <v>AMBON</v>
      </c>
      <c r="M63" t="str">
        <f t="shared" si="2"/>
        <v>AMBON-KOTA AMBON</v>
      </c>
      <c r="N63">
        <f t="shared" si="3"/>
        <v>198</v>
      </c>
      <c r="O63">
        <f t="shared" si="4"/>
        <v>226</v>
      </c>
      <c r="P63">
        <f t="shared" si="5"/>
        <v>122</v>
      </c>
    </row>
    <row r="64" spans="1:16" x14ac:dyDescent="0.25">
      <c r="A64" s="36" t="s">
        <v>267</v>
      </c>
      <c r="B64" s="36" t="s">
        <v>252</v>
      </c>
      <c r="C64" t="s">
        <v>252</v>
      </c>
      <c r="D64" t="s">
        <v>96</v>
      </c>
      <c r="E64" s="33" t="str">
        <f t="shared" si="0"/>
        <v>AMBON-MALUKU TENGAH</v>
      </c>
      <c r="F64" s="37">
        <v>12</v>
      </c>
      <c r="G64" s="37">
        <v>14</v>
      </c>
      <c r="H64" s="37">
        <v>1</v>
      </c>
      <c r="I64" s="37">
        <v>15</v>
      </c>
      <c r="L64" t="str">
        <f t="shared" si="1"/>
        <v>AMBON</v>
      </c>
      <c r="M64" t="str">
        <f t="shared" si="2"/>
        <v>AMBON-MALUKU TENGAH</v>
      </c>
      <c r="N64">
        <f t="shared" si="3"/>
        <v>12</v>
      </c>
      <c r="O64">
        <f t="shared" si="4"/>
        <v>14</v>
      </c>
      <c r="P64">
        <f t="shared" si="5"/>
        <v>1</v>
      </c>
    </row>
    <row r="65" spans="1:16" x14ac:dyDescent="0.25">
      <c r="A65" s="36" t="s">
        <v>267</v>
      </c>
      <c r="B65" s="36" t="s">
        <v>252</v>
      </c>
      <c r="C65" t="s">
        <v>254</v>
      </c>
      <c r="D65" t="s">
        <v>96</v>
      </c>
      <c r="E65" s="33" t="str">
        <f t="shared" si="0"/>
        <v>MASOHI-MALUKU TENGAH</v>
      </c>
      <c r="F65" s="37">
        <v>87</v>
      </c>
      <c r="G65" s="37">
        <v>73</v>
      </c>
      <c r="H65" s="37">
        <v>29</v>
      </c>
      <c r="I65" s="37">
        <v>97</v>
      </c>
      <c r="L65" t="str">
        <f t="shared" si="1"/>
        <v>AMBON</v>
      </c>
      <c r="M65" t="str">
        <f t="shared" si="2"/>
        <v>MASOHI-MALUKU TENGAH</v>
      </c>
      <c r="N65">
        <f t="shared" si="3"/>
        <v>87</v>
      </c>
      <c r="O65">
        <f t="shared" si="4"/>
        <v>73</v>
      </c>
      <c r="P65">
        <f t="shared" si="5"/>
        <v>29</v>
      </c>
    </row>
    <row r="66" spans="1:16" x14ac:dyDescent="0.25">
      <c r="A66" s="36" t="s">
        <v>267</v>
      </c>
      <c r="B66" s="36" t="s">
        <v>252</v>
      </c>
      <c r="C66" t="s">
        <v>254</v>
      </c>
      <c r="D66" t="s">
        <v>113</v>
      </c>
      <c r="E66" s="33" t="str">
        <f t="shared" si="0"/>
        <v>MASOHI-SERAM BAGIAN BARAT</v>
      </c>
      <c r="F66" s="37">
        <v>40</v>
      </c>
      <c r="G66" s="37">
        <v>22</v>
      </c>
      <c r="H66" s="37">
        <v>7</v>
      </c>
      <c r="I66" s="37">
        <v>43</v>
      </c>
      <c r="L66" t="str">
        <f t="shared" si="1"/>
        <v>AMBON</v>
      </c>
      <c r="M66" t="str">
        <f t="shared" si="2"/>
        <v>MASOHI-SERAM BAGIAN BARAT</v>
      </c>
      <c r="N66">
        <f t="shared" si="3"/>
        <v>40</v>
      </c>
      <c r="O66">
        <f t="shared" si="4"/>
        <v>22</v>
      </c>
      <c r="P66">
        <f t="shared" si="5"/>
        <v>7</v>
      </c>
    </row>
    <row r="67" spans="1:16" x14ac:dyDescent="0.25">
      <c r="A67" s="36" t="s">
        <v>267</v>
      </c>
      <c r="B67" s="36" t="s">
        <v>252</v>
      </c>
      <c r="C67" t="s">
        <v>254</v>
      </c>
      <c r="D67" t="s">
        <v>114</v>
      </c>
      <c r="E67" s="33" t="str">
        <f t="shared" ref="E67:E130" si="6">C67&amp;"-"&amp;D67</f>
        <v>MASOHI-SERAM BAGIAN TIMUR</v>
      </c>
      <c r="F67" s="37">
        <v>18</v>
      </c>
      <c r="G67" s="37">
        <v>10</v>
      </c>
      <c r="H67" s="37">
        <v>6</v>
      </c>
      <c r="I67" s="37">
        <v>18</v>
      </c>
      <c r="L67" t="str">
        <f t="shared" si="1"/>
        <v>AMBON</v>
      </c>
      <c r="M67" t="str">
        <f t="shared" si="2"/>
        <v>MASOHI-SERAM BAGIAN TIMUR</v>
      </c>
      <c r="N67">
        <f t="shared" si="3"/>
        <v>18</v>
      </c>
      <c r="O67">
        <f t="shared" si="4"/>
        <v>10</v>
      </c>
      <c r="P67">
        <f t="shared" si="5"/>
        <v>6</v>
      </c>
    </row>
    <row r="68" spans="1:16" x14ac:dyDescent="0.25">
      <c r="A68" s="36" t="s">
        <v>267</v>
      </c>
      <c r="B68" s="36" t="s">
        <v>252</v>
      </c>
      <c r="C68" t="s">
        <v>253</v>
      </c>
      <c r="D68" t="s">
        <v>89</v>
      </c>
      <c r="E68" s="33" t="str">
        <f t="shared" si="6"/>
        <v>TUAL ARU-KEPULAUAN ARU</v>
      </c>
      <c r="F68" s="37">
        <v>12</v>
      </c>
      <c r="G68" s="37">
        <v>11</v>
      </c>
      <c r="H68" s="37">
        <v>1</v>
      </c>
      <c r="I68" s="37">
        <v>12</v>
      </c>
      <c r="L68" t="str">
        <f t="shared" ref="L68:L131" si="7">B68</f>
        <v>AMBON</v>
      </c>
      <c r="M68" t="str">
        <f t="shared" ref="M68:M131" si="8">C68&amp;"-"&amp;D68</f>
        <v>TUAL ARU-KEPULAUAN ARU</v>
      </c>
      <c r="N68">
        <f t="shared" ref="N68:N131" si="9">VLOOKUP($M68,$E:$I,2,0)</f>
        <v>12</v>
      </c>
      <c r="O68">
        <f t="shared" ref="O68:O131" si="10">VLOOKUP($M68,$E:$I,3,0)</f>
        <v>11</v>
      </c>
      <c r="P68">
        <f t="shared" ref="P68:P131" si="11">VLOOKUP($M68,$E:$I,4,0)</f>
        <v>1</v>
      </c>
    </row>
    <row r="69" spans="1:16" x14ac:dyDescent="0.25">
      <c r="A69" s="36" t="s">
        <v>267</v>
      </c>
      <c r="B69" s="36" t="s">
        <v>252</v>
      </c>
      <c r="C69" t="s">
        <v>253</v>
      </c>
      <c r="D69" t="s">
        <v>93</v>
      </c>
      <c r="E69" s="33" t="str">
        <f t="shared" si="6"/>
        <v>TUAL ARU-KOTA TUAL</v>
      </c>
      <c r="F69" s="37">
        <v>20</v>
      </c>
      <c r="G69" s="37">
        <v>20</v>
      </c>
      <c r="H69" s="37">
        <v>14</v>
      </c>
      <c r="I69" s="37">
        <v>22</v>
      </c>
      <c r="L69" t="str">
        <f t="shared" si="7"/>
        <v>AMBON</v>
      </c>
      <c r="M69" t="str">
        <f t="shared" si="8"/>
        <v>TUAL ARU-KOTA TUAL</v>
      </c>
      <c r="N69">
        <f t="shared" si="9"/>
        <v>20</v>
      </c>
      <c r="O69">
        <f t="shared" si="10"/>
        <v>20</v>
      </c>
      <c r="P69">
        <f t="shared" si="11"/>
        <v>14</v>
      </c>
    </row>
    <row r="70" spans="1:16" x14ac:dyDescent="0.25">
      <c r="A70" s="36" t="s">
        <v>267</v>
      </c>
      <c r="B70" s="36" t="s">
        <v>252</v>
      </c>
      <c r="C70" t="s">
        <v>253</v>
      </c>
      <c r="D70" t="s">
        <v>95</v>
      </c>
      <c r="E70" s="33" t="str">
        <f t="shared" si="6"/>
        <v>TUAL ARU-MALUKU BARAT DAYA</v>
      </c>
      <c r="F70" s="37">
        <v>4</v>
      </c>
      <c r="G70" s="37">
        <v>1</v>
      </c>
      <c r="H70" s="37"/>
      <c r="I70" s="37">
        <v>4</v>
      </c>
      <c r="L70" t="str">
        <f t="shared" si="7"/>
        <v>AMBON</v>
      </c>
      <c r="M70" t="str">
        <f t="shared" si="8"/>
        <v>TUAL ARU-MALUKU BARAT DAYA</v>
      </c>
      <c r="N70">
        <f t="shared" si="9"/>
        <v>4</v>
      </c>
      <c r="O70">
        <f t="shared" si="10"/>
        <v>1</v>
      </c>
      <c r="P70">
        <f t="shared" si="11"/>
        <v>0</v>
      </c>
    </row>
    <row r="71" spans="1:16" x14ac:dyDescent="0.25">
      <c r="A71" s="36" t="s">
        <v>267</v>
      </c>
      <c r="B71" s="36" t="s">
        <v>252</v>
      </c>
      <c r="C71" t="s">
        <v>253</v>
      </c>
      <c r="D71" t="s">
        <v>97</v>
      </c>
      <c r="E71" s="33" t="str">
        <f t="shared" si="6"/>
        <v>TUAL ARU-MALUKU TENGGARA</v>
      </c>
      <c r="F71" s="37">
        <v>27</v>
      </c>
      <c r="G71" s="37">
        <v>18</v>
      </c>
      <c r="H71" s="37">
        <v>7</v>
      </c>
      <c r="I71" s="37">
        <v>28</v>
      </c>
      <c r="L71" t="str">
        <f t="shared" si="7"/>
        <v>AMBON</v>
      </c>
      <c r="M71" t="str">
        <f t="shared" si="8"/>
        <v>TUAL ARU-MALUKU TENGGARA</v>
      </c>
      <c r="N71">
        <f t="shared" si="9"/>
        <v>27</v>
      </c>
      <c r="O71">
        <f t="shared" si="10"/>
        <v>18</v>
      </c>
      <c r="P71">
        <f t="shared" si="11"/>
        <v>7</v>
      </c>
    </row>
    <row r="72" spans="1:16" x14ac:dyDescent="0.25">
      <c r="A72" s="36" t="s">
        <v>267</v>
      </c>
      <c r="B72" s="36" t="s">
        <v>252</v>
      </c>
      <c r="C72" t="s">
        <v>253</v>
      </c>
      <c r="D72" t="s">
        <v>98</v>
      </c>
      <c r="E72" s="33" t="str">
        <f t="shared" si="6"/>
        <v>TUAL ARU-MALUKU TENGGARA BARAT</v>
      </c>
      <c r="F72" s="37">
        <v>20</v>
      </c>
      <c r="G72" s="37">
        <v>8</v>
      </c>
      <c r="H72" s="37">
        <v>6</v>
      </c>
      <c r="I72" s="37">
        <v>20</v>
      </c>
      <c r="L72" t="str">
        <f t="shared" si="7"/>
        <v>AMBON</v>
      </c>
      <c r="M72" t="str">
        <f t="shared" si="8"/>
        <v>TUAL ARU-MALUKU TENGGARA BARAT</v>
      </c>
      <c r="N72">
        <f t="shared" si="9"/>
        <v>20</v>
      </c>
      <c r="O72">
        <f t="shared" si="10"/>
        <v>8</v>
      </c>
      <c r="P72">
        <f t="shared" si="11"/>
        <v>6</v>
      </c>
    </row>
    <row r="73" spans="1:16" x14ac:dyDescent="0.25">
      <c r="A73" s="36" t="s">
        <v>267</v>
      </c>
      <c r="B73" s="36" t="s">
        <v>4</v>
      </c>
      <c r="C73" t="s">
        <v>4</v>
      </c>
      <c r="D73" t="s">
        <v>92</v>
      </c>
      <c r="E73" s="33" t="str">
        <f t="shared" si="6"/>
        <v>JAYAPURA-KOTA JAYAPURA</v>
      </c>
      <c r="F73" s="37">
        <v>208</v>
      </c>
      <c r="G73" s="37">
        <v>267</v>
      </c>
      <c r="H73" s="37">
        <v>174</v>
      </c>
      <c r="I73" s="37">
        <v>279</v>
      </c>
      <c r="L73" t="str">
        <f t="shared" si="7"/>
        <v>JAYAPURA</v>
      </c>
      <c r="M73" t="str">
        <f t="shared" si="8"/>
        <v>JAYAPURA-KOTA JAYAPURA</v>
      </c>
      <c r="N73">
        <f t="shared" si="9"/>
        <v>208</v>
      </c>
      <c r="O73">
        <f t="shared" si="10"/>
        <v>267</v>
      </c>
      <c r="P73">
        <f t="shared" si="11"/>
        <v>174</v>
      </c>
    </row>
    <row r="74" spans="1:16" x14ac:dyDescent="0.25">
      <c r="A74" s="36" t="s">
        <v>267</v>
      </c>
      <c r="B74" s="36" t="s">
        <v>4</v>
      </c>
      <c r="C74" t="s">
        <v>106</v>
      </c>
      <c r="D74" t="s">
        <v>106</v>
      </c>
      <c r="E74" s="33" t="str">
        <f t="shared" si="6"/>
        <v>NABIRE-NABIRE</v>
      </c>
      <c r="F74" s="37">
        <v>50</v>
      </c>
      <c r="G74" s="37">
        <v>43</v>
      </c>
      <c r="H74" s="37">
        <v>8</v>
      </c>
      <c r="I74" s="37">
        <v>52</v>
      </c>
      <c r="L74" t="str">
        <f t="shared" si="7"/>
        <v>JAYAPURA</v>
      </c>
      <c r="M74" t="str">
        <f t="shared" si="8"/>
        <v>NABIRE-NABIRE</v>
      </c>
      <c r="N74">
        <f t="shared" si="9"/>
        <v>50</v>
      </c>
      <c r="O74">
        <f t="shared" si="10"/>
        <v>43</v>
      </c>
      <c r="P74">
        <f t="shared" si="11"/>
        <v>8</v>
      </c>
    </row>
    <row r="75" spans="1:16" x14ac:dyDescent="0.25">
      <c r="A75" s="36" t="s">
        <v>267</v>
      </c>
      <c r="B75" s="36" t="s">
        <v>4</v>
      </c>
      <c r="C75" t="s">
        <v>251</v>
      </c>
      <c r="D75" t="s">
        <v>79</v>
      </c>
      <c r="E75" s="33" t="str">
        <f t="shared" si="6"/>
        <v>SENTANI-BIAK NUMFOR</v>
      </c>
      <c r="F75" s="37">
        <v>38</v>
      </c>
      <c r="G75" s="37">
        <v>38</v>
      </c>
      <c r="H75" s="37">
        <v>22</v>
      </c>
      <c r="I75" s="37">
        <v>46</v>
      </c>
      <c r="L75" t="str">
        <f t="shared" si="7"/>
        <v>JAYAPURA</v>
      </c>
      <c r="M75" t="str">
        <f t="shared" si="8"/>
        <v>SENTANI-BIAK NUMFOR</v>
      </c>
      <c r="N75">
        <f t="shared" si="9"/>
        <v>38</v>
      </c>
      <c r="O75">
        <f t="shared" si="10"/>
        <v>38</v>
      </c>
      <c r="P75">
        <f t="shared" si="11"/>
        <v>22</v>
      </c>
    </row>
    <row r="76" spans="1:16" x14ac:dyDescent="0.25">
      <c r="A76" s="36" t="s">
        <v>267</v>
      </c>
      <c r="B76" s="36" t="s">
        <v>4</v>
      </c>
      <c r="C76" t="s">
        <v>251</v>
      </c>
      <c r="D76" t="s">
        <v>83</v>
      </c>
      <c r="E76" s="33" t="str">
        <f t="shared" si="6"/>
        <v>SENTANI-DEIYAI</v>
      </c>
      <c r="F76" s="37">
        <v>1</v>
      </c>
      <c r="G76" s="37"/>
      <c r="H76" s="37"/>
      <c r="I76" s="37">
        <v>1</v>
      </c>
      <c r="L76" t="str">
        <f t="shared" si="7"/>
        <v>JAYAPURA</v>
      </c>
      <c r="M76" t="str">
        <f t="shared" si="8"/>
        <v>SENTANI-DEIYAI</v>
      </c>
      <c r="N76">
        <f t="shared" si="9"/>
        <v>1</v>
      </c>
      <c r="O76">
        <f t="shared" si="10"/>
        <v>0</v>
      </c>
      <c r="P76">
        <f t="shared" si="11"/>
        <v>0</v>
      </c>
    </row>
    <row r="77" spans="1:16" x14ac:dyDescent="0.25">
      <c r="A77" s="36" t="s">
        <v>267</v>
      </c>
      <c r="B77" s="36" t="s">
        <v>4</v>
      </c>
      <c r="C77" t="s">
        <v>251</v>
      </c>
      <c r="D77" t="s">
        <v>84</v>
      </c>
      <c r="E77" s="33" t="str">
        <f t="shared" si="6"/>
        <v>SENTANI-DOGIYAI</v>
      </c>
      <c r="F77" s="37">
        <v>2</v>
      </c>
      <c r="G77" s="37"/>
      <c r="H77" s="37"/>
      <c r="I77" s="37">
        <v>2</v>
      </c>
      <c r="L77" t="str">
        <f t="shared" si="7"/>
        <v>JAYAPURA</v>
      </c>
      <c r="M77" t="str">
        <f t="shared" si="8"/>
        <v>SENTANI-DOGIYAI</v>
      </c>
      <c r="N77">
        <f t="shared" si="9"/>
        <v>2</v>
      </c>
      <c r="O77">
        <f t="shared" si="10"/>
        <v>0</v>
      </c>
      <c r="P77">
        <f t="shared" si="11"/>
        <v>0</v>
      </c>
    </row>
    <row r="78" spans="1:16" x14ac:dyDescent="0.25">
      <c r="A78" s="36" t="s">
        <v>267</v>
      </c>
      <c r="B78" s="36" t="s">
        <v>4</v>
      </c>
      <c r="C78" t="s">
        <v>251</v>
      </c>
      <c r="D78" t="s">
        <v>4</v>
      </c>
      <c r="E78" s="33" t="str">
        <f t="shared" si="6"/>
        <v>SENTANI-JAYAPURA</v>
      </c>
      <c r="F78" s="37">
        <v>78</v>
      </c>
      <c r="G78" s="37">
        <v>94</v>
      </c>
      <c r="H78" s="37">
        <v>53</v>
      </c>
      <c r="I78" s="37">
        <v>104</v>
      </c>
      <c r="L78" t="str">
        <f t="shared" si="7"/>
        <v>JAYAPURA</v>
      </c>
      <c r="M78" t="str">
        <f t="shared" si="8"/>
        <v>SENTANI-JAYAPURA</v>
      </c>
      <c r="N78">
        <f t="shared" si="9"/>
        <v>78</v>
      </c>
      <c r="O78">
        <f t="shared" si="10"/>
        <v>94</v>
      </c>
      <c r="P78">
        <f t="shared" si="11"/>
        <v>53</v>
      </c>
    </row>
    <row r="79" spans="1:16" x14ac:dyDescent="0.25">
      <c r="A79" s="36" t="s">
        <v>267</v>
      </c>
      <c r="B79" s="36" t="s">
        <v>4</v>
      </c>
      <c r="C79" t="s">
        <v>251</v>
      </c>
      <c r="D79" t="s">
        <v>86</v>
      </c>
      <c r="E79" s="33" t="str">
        <f t="shared" si="6"/>
        <v>SENTANI-JAYAWIJAYA</v>
      </c>
      <c r="F79" s="37">
        <v>18</v>
      </c>
      <c r="G79" s="37">
        <v>20</v>
      </c>
      <c r="H79" s="37">
        <v>8</v>
      </c>
      <c r="I79" s="37">
        <v>23</v>
      </c>
      <c r="L79" t="str">
        <f t="shared" si="7"/>
        <v>JAYAPURA</v>
      </c>
      <c r="M79" t="str">
        <f t="shared" si="8"/>
        <v>SENTANI-JAYAWIJAYA</v>
      </c>
      <c r="N79">
        <f t="shared" si="9"/>
        <v>18</v>
      </c>
      <c r="O79">
        <f t="shared" si="10"/>
        <v>20</v>
      </c>
      <c r="P79">
        <f t="shared" si="11"/>
        <v>8</v>
      </c>
    </row>
    <row r="80" spans="1:16" x14ac:dyDescent="0.25">
      <c r="A80" s="36" t="s">
        <v>267</v>
      </c>
      <c r="B80" s="36" t="s">
        <v>4</v>
      </c>
      <c r="C80" t="s">
        <v>251</v>
      </c>
      <c r="D80" t="s">
        <v>88</v>
      </c>
      <c r="E80" s="33" t="str">
        <f t="shared" si="6"/>
        <v>SENTANI-KEEROM</v>
      </c>
      <c r="F80" s="37">
        <v>15</v>
      </c>
      <c r="G80" s="37">
        <v>18</v>
      </c>
      <c r="H80" s="37">
        <v>8</v>
      </c>
      <c r="I80" s="37">
        <v>19</v>
      </c>
      <c r="L80" t="str">
        <f t="shared" si="7"/>
        <v>JAYAPURA</v>
      </c>
      <c r="M80" t="str">
        <f t="shared" si="8"/>
        <v>SENTANI-KEEROM</v>
      </c>
      <c r="N80">
        <f t="shared" si="9"/>
        <v>15</v>
      </c>
      <c r="O80">
        <f t="shared" si="10"/>
        <v>18</v>
      </c>
      <c r="P80">
        <f t="shared" si="11"/>
        <v>8</v>
      </c>
    </row>
    <row r="81" spans="1:16" x14ac:dyDescent="0.25">
      <c r="A81" s="36" t="s">
        <v>267</v>
      </c>
      <c r="B81" s="36" t="s">
        <v>4</v>
      </c>
      <c r="C81" t="s">
        <v>251</v>
      </c>
      <c r="D81" t="s">
        <v>90</v>
      </c>
      <c r="E81" s="33" t="str">
        <f t="shared" si="6"/>
        <v>SENTANI-KEPULAUAN YAPEN</v>
      </c>
      <c r="F81" s="37">
        <v>11</v>
      </c>
      <c r="G81" s="37">
        <v>10</v>
      </c>
      <c r="H81" s="37"/>
      <c r="I81" s="37">
        <v>12</v>
      </c>
      <c r="L81" t="str">
        <f t="shared" si="7"/>
        <v>JAYAPURA</v>
      </c>
      <c r="M81" t="str">
        <f t="shared" si="8"/>
        <v>SENTANI-KEPULAUAN YAPEN</v>
      </c>
      <c r="N81">
        <f t="shared" si="9"/>
        <v>11</v>
      </c>
      <c r="O81">
        <f t="shared" si="10"/>
        <v>10</v>
      </c>
      <c r="P81">
        <f t="shared" si="11"/>
        <v>0</v>
      </c>
    </row>
    <row r="82" spans="1:16" x14ac:dyDescent="0.25">
      <c r="A82" s="36" t="s">
        <v>267</v>
      </c>
      <c r="B82" s="36" t="s">
        <v>4</v>
      </c>
      <c r="C82" t="s">
        <v>251</v>
      </c>
      <c r="D82" t="s">
        <v>94</v>
      </c>
      <c r="E82" s="33" t="str">
        <f t="shared" si="6"/>
        <v>SENTANI-LANNY JAYA</v>
      </c>
      <c r="F82" s="37">
        <v>2</v>
      </c>
      <c r="G82" s="37"/>
      <c r="H82" s="37"/>
      <c r="I82" s="37">
        <v>2</v>
      </c>
      <c r="L82" t="str">
        <f t="shared" si="7"/>
        <v>JAYAPURA</v>
      </c>
      <c r="M82" t="str">
        <f t="shared" si="8"/>
        <v>SENTANI-LANNY JAYA</v>
      </c>
      <c r="N82">
        <f t="shared" si="9"/>
        <v>2</v>
      </c>
      <c r="O82">
        <f t="shared" si="10"/>
        <v>0</v>
      </c>
      <c r="P82">
        <f t="shared" si="11"/>
        <v>0</v>
      </c>
    </row>
    <row r="83" spans="1:16" x14ac:dyDescent="0.25">
      <c r="A83" s="36" t="s">
        <v>267</v>
      </c>
      <c r="B83" s="36" t="s">
        <v>4</v>
      </c>
      <c r="C83" t="s">
        <v>251</v>
      </c>
      <c r="D83" t="s">
        <v>99</v>
      </c>
      <c r="E83" s="33" t="str">
        <f t="shared" si="6"/>
        <v>SENTANI-MAMBERAMO RAYA</v>
      </c>
      <c r="F83" s="37">
        <v>2</v>
      </c>
      <c r="G83" s="37">
        <v>2</v>
      </c>
      <c r="H83" s="37">
        <v>1</v>
      </c>
      <c r="I83" s="37">
        <v>2</v>
      </c>
      <c r="L83" t="str">
        <f t="shared" si="7"/>
        <v>JAYAPURA</v>
      </c>
      <c r="M83" t="str">
        <f t="shared" si="8"/>
        <v>SENTANI-MAMBERAMO RAYA</v>
      </c>
      <c r="N83">
        <f t="shared" si="9"/>
        <v>2</v>
      </c>
      <c r="O83">
        <f t="shared" si="10"/>
        <v>2</v>
      </c>
      <c r="P83">
        <f t="shared" si="11"/>
        <v>1</v>
      </c>
    </row>
    <row r="84" spans="1:16" x14ac:dyDescent="0.25">
      <c r="A84" s="36" t="s">
        <v>267</v>
      </c>
      <c r="B84" s="36" t="s">
        <v>4</v>
      </c>
      <c r="C84" t="s">
        <v>251</v>
      </c>
      <c r="D84" t="s">
        <v>100</v>
      </c>
      <c r="E84" s="33" t="str">
        <f t="shared" si="6"/>
        <v>SENTANI-MAMBERAMO TENGAH</v>
      </c>
      <c r="F84" s="37">
        <v>1</v>
      </c>
      <c r="G84" s="37"/>
      <c r="H84" s="37"/>
      <c r="I84" s="37">
        <v>1</v>
      </c>
      <c r="L84" t="str">
        <f t="shared" si="7"/>
        <v>JAYAPURA</v>
      </c>
      <c r="M84" t="str">
        <f t="shared" si="8"/>
        <v>SENTANI-MAMBERAMO TENGAH</v>
      </c>
      <c r="N84">
        <f t="shared" si="9"/>
        <v>1</v>
      </c>
      <c r="O84">
        <f t="shared" si="10"/>
        <v>0</v>
      </c>
      <c r="P84">
        <f t="shared" si="11"/>
        <v>0</v>
      </c>
    </row>
    <row r="85" spans="1:16" x14ac:dyDescent="0.25">
      <c r="A85" s="36" t="s">
        <v>267</v>
      </c>
      <c r="B85" s="36" t="s">
        <v>4</v>
      </c>
      <c r="C85" t="s">
        <v>251</v>
      </c>
      <c r="D85" t="s">
        <v>108</v>
      </c>
      <c r="E85" s="33" t="str">
        <f t="shared" si="6"/>
        <v>SENTANI-PANIAI</v>
      </c>
      <c r="F85" s="37">
        <v>3</v>
      </c>
      <c r="G85" s="37"/>
      <c r="H85" s="37"/>
      <c r="I85" s="37">
        <v>3</v>
      </c>
      <c r="L85" t="str">
        <f t="shared" si="7"/>
        <v>JAYAPURA</v>
      </c>
      <c r="M85" t="str">
        <f t="shared" si="8"/>
        <v>SENTANI-PANIAI</v>
      </c>
      <c r="N85">
        <f t="shared" si="9"/>
        <v>3</v>
      </c>
      <c r="O85">
        <f t="shared" si="10"/>
        <v>0</v>
      </c>
      <c r="P85">
        <f t="shared" si="11"/>
        <v>0</v>
      </c>
    </row>
    <row r="86" spans="1:16" x14ac:dyDescent="0.25">
      <c r="A86" s="36" t="s">
        <v>267</v>
      </c>
      <c r="B86" s="36" t="s">
        <v>4</v>
      </c>
      <c r="C86" t="s">
        <v>251</v>
      </c>
      <c r="D86" t="s">
        <v>111</v>
      </c>
      <c r="E86" s="33" t="str">
        <f t="shared" si="6"/>
        <v>SENTANI-PUNCAK JAYA</v>
      </c>
      <c r="F86" s="37">
        <v>2</v>
      </c>
      <c r="G86" s="37">
        <v>1</v>
      </c>
      <c r="H86" s="37"/>
      <c r="I86" s="37">
        <v>2</v>
      </c>
      <c r="L86" t="str">
        <f t="shared" si="7"/>
        <v>JAYAPURA</v>
      </c>
      <c r="M86" t="str">
        <f t="shared" si="8"/>
        <v>SENTANI-PUNCAK JAYA</v>
      </c>
      <c r="N86">
        <f t="shared" si="9"/>
        <v>2</v>
      </c>
      <c r="O86">
        <f t="shared" si="10"/>
        <v>1</v>
      </c>
      <c r="P86">
        <f t="shared" si="11"/>
        <v>0</v>
      </c>
    </row>
    <row r="87" spans="1:16" x14ac:dyDescent="0.25">
      <c r="A87" s="36" t="s">
        <v>267</v>
      </c>
      <c r="B87" s="36" t="s">
        <v>4</v>
      </c>
      <c r="C87" t="s">
        <v>251</v>
      </c>
      <c r="D87" t="s">
        <v>112</v>
      </c>
      <c r="E87" s="33" t="str">
        <f t="shared" si="6"/>
        <v>SENTANI-SARMI</v>
      </c>
      <c r="F87" s="37">
        <v>11</v>
      </c>
      <c r="G87" s="37">
        <v>14</v>
      </c>
      <c r="H87" s="37">
        <v>7</v>
      </c>
      <c r="I87" s="37">
        <v>16</v>
      </c>
      <c r="L87" t="str">
        <f t="shared" si="7"/>
        <v>JAYAPURA</v>
      </c>
      <c r="M87" t="str">
        <f t="shared" si="8"/>
        <v>SENTANI-SARMI</v>
      </c>
      <c r="N87">
        <f t="shared" si="9"/>
        <v>11</v>
      </c>
      <c r="O87">
        <f t="shared" si="10"/>
        <v>14</v>
      </c>
      <c r="P87">
        <f t="shared" si="11"/>
        <v>7</v>
      </c>
    </row>
    <row r="88" spans="1:16" x14ac:dyDescent="0.25">
      <c r="A88" s="36" t="s">
        <v>267</v>
      </c>
      <c r="B88" s="36" t="s">
        <v>4</v>
      </c>
      <c r="C88" t="s">
        <v>251</v>
      </c>
      <c r="D88" t="s">
        <v>116</v>
      </c>
      <c r="E88" s="33" t="str">
        <f t="shared" si="6"/>
        <v>SENTANI-SUPIORI</v>
      </c>
      <c r="F88" s="37">
        <v>4</v>
      </c>
      <c r="G88" s="37"/>
      <c r="H88" s="37">
        <v>3</v>
      </c>
      <c r="I88" s="37">
        <v>4</v>
      </c>
      <c r="L88" t="str">
        <f t="shared" si="7"/>
        <v>JAYAPURA</v>
      </c>
      <c r="M88" t="str">
        <f t="shared" si="8"/>
        <v>SENTANI-SUPIORI</v>
      </c>
      <c r="N88">
        <f t="shared" si="9"/>
        <v>4</v>
      </c>
      <c r="O88">
        <f t="shared" si="10"/>
        <v>0</v>
      </c>
      <c r="P88">
        <f t="shared" si="11"/>
        <v>3</v>
      </c>
    </row>
    <row r="89" spans="1:16" x14ac:dyDescent="0.25">
      <c r="A89" s="36" t="s">
        <v>267</v>
      </c>
      <c r="B89" s="36" t="s">
        <v>4</v>
      </c>
      <c r="C89" t="s">
        <v>251</v>
      </c>
      <c r="D89" t="s">
        <v>119</v>
      </c>
      <c r="E89" s="33" t="str">
        <f t="shared" si="6"/>
        <v>SENTANI-TOLIKARA</v>
      </c>
      <c r="F89" s="37">
        <v>3</v>
      </c>
      <c r="G89" s="37">
        <v>1</v>
      </c>
      <c r="H89" s="37"/>
      <c r="I89" s="37">
        <v>3</v>
      </c>
      <c r="L89" t="str">
        <f t="shared" si="7"/>
        <v>JAYAPURA</v>
      </c>
      <c r="M89" t="str">
        <f t="shared" si="8"/>
        <v>SENTANI-TOLIKARA</v>
      </c>
      <c r="N89">
        <f t="shared" si="9"/>
        <v>3</v>
      </c>
      <c r="O89">
        <f t="shared" si="10"/>
        <v>1</v>
      </c>
      <c r="P89">
        <f t="shared" si="11"/>
        <v>0</v>
      </c>
    </row>
    <row r="90" spans="1:16" x14ac:dyDescent="0.25">
      <c r="A90" s="36" t="s">
        <v>267</v>
      </c>
      <c r="B90" s="36" t="s">
        <v>4</v>
      </c>
      <c r="C90" t="s">
        <v>251</v>
      </c>
      <c r="D90" t="s">
        <v>120</v>
      </c>
      <c r="E90" s="33" t="str">
        <f t="shared" si="6"/>
        <v>SENTANI-WAROPEN</v>
      </c>
      <c r="F90" s="37">
        <v>3</v>
      </c>
      <c r="G90" s="37">
        <v>1</v>
      </c>
      <c r="H90" s="37"/>
      <c r="I90" s="37">
        <v>3</v>
      </c>
      <c r="L90" t="str">
        <f t="shared" si="7"/>
        <v>JAYAPURA</v>
      </c>
      <c r="M90" t="str">
        <f t="shared" si="8"/>
        <v>SENTANI-WAROPEN</v>
      </c>
      <c r="N90">
        <f t="shared" si="9"/>
        <v>3</v>
      </c>
      <c r="O90">
        <f t="shared" si="10"/>
        <v>1</v>
      </c>
      <c r="P90">
        <f t="shared" si="11"/>
        <v>0</v>
      </c>
    </row>
    <row r="91" spans="1:16" x14ac:dyDescent="0.25">
      <c r="A91" s="36" t="s">
        <v>267</v>
      </c>
      <c r="B91" s="36" t="s">
        <v>4</v>
      </c>
      <c r="C91" t="s">
        <v>251</v>
      </c>
      <c r="D91" t="s">
        <v>122</v>
      </c>
      <c r="E91" s="33" t="str">
        <f t="shared" si="6"/>
        <v>SENTANI-YALIMO</v>
      </c>
      <c r="F91" s="37">
        <v>1</v>
      </c>
      <c r="G91" s="37"/>
      <c r="H91" s="37"/>
      <c r="I91" s="37">
        <v>1</v>
      </c>
      <c r="L91" t="str">
        <f t="shared" si="7"/>
        <v>JAYAPURA</v>
      </c>
      <c r="M91" t="str">
        <f t="shared" si="8"/>
        <v>SENTANI-YALIMO</v>
      </c>
      <c r="N91">
        <f t="shared" si="9"/>
        <v>1</v>
      </c>
      <c r="O91">
        <f t="shared" si="10"/>
        <v>0</v>
      </c>
      <c r="P91">
        <f t="shared" si="11"/>
        <v>0</v>
      </c>
    </row>
    <row r="92" spans="1:16" x14ac:dyDescent="0.25">
      <c r="A92" s="36" t="s">
        <v>267</v>
      </c>
      <c r="B92" s="36" t="s">
        <v>5</v>
      </c>
      <c r="C92" t="s">
        <v>101</v>
      </c>
      <c r="D92" t="s">
        <v>85</v>
      </c>
      <c r="E92" s="33" t="str">
        <f t="shared" si="6"/>
        <v>MANOKWARI-FAKFAK</v>
      </c>
      <c r="F92" s="37">
        <v>30</v>
      </c>
      <c r="G92" s="37">
        <v>29</v>
      </c>
      <c r="H92" s="37">
        <v>14</v>
      </c>
      <c r="I92" s="37">
        <v>35</v>
      </c>
      <c r="L92" t="str">
        <f t="shared" si="7"/>
        <v>SORONG</v>
      </c>
      <c r="M92" t="str">
        <f t="shared" si="8"/>
        <v>MANOKWARI-FAKFAK</v>
      </c>
      <c r="N92">
        <f t="shared" si="9"/>
        <v>30</v>
      </c>
      <c r="O92">
        <f t="shared" si="10"/>
        <v>29</v>
      </c>
      <c r="P92">
        <f t="shared" si="11"/>
        <v>14</v>
      </c>
    </row>
    <row r="93" spans="1:16" x14ac:dyDescent="0.25">
      <c r="A93" s="36" t="s">
        <v>267</v>
      </c>
      <c r="B93" s="36" t="s">
        <v>5</v>
      </c>
      <c r="C93" t="s">
        <v>101</v>
      </c>
      <c r="D93" t="s">
        <v>87</v>
      </c>
      <c r="E93" s="33" t="str">
        <f t="shared" si="6"/>
        <v>MANOKWARI-KAIMANA</v>
      </c>
      <c r="F93" s="37">
        <v>14</v>
      </c>
      <c r="G93" s="37">
        <v>11</v>
      </c>
      <c r="H93" s="37">
        <v>12</v>
      </c>
      <c r="I93" s="37">
        <v>15</v>
      </c>
      <c r="L93" t="str">
        <f t="shared" si="7"/>
        <v>SORONG</v>
      </c>
      <c r="M93" t="str">
        <f t="shared" si="8"/>
        <v>MANOKWARI-KAIMANA</v>
      </c>
      <c r="N93">
        <f t="shared" si="9"/>
        <v>14</v>
      </c>
      <c r="O93">
        <f t="shared" si="10"/>
        <v>11</v>
      </c>
      <c r="P93">
        <f t="shared" si="11"/>
        <v>12</v>
      </c>
    </row>
    <row r="94" spans="1:16" x14ac:dyDescent="0.25">
      <c r="A94" s="36" t="s">
        <v>267</v>
      </c>
      <c r="B94" s="36" t="s">
        <v>5</v>
      </c>
      <c r="C94" t="s">
        <v>101</v>
      </c>
      <c r="D94" t="s">
        <v>101</v>
      </c>
      <c r="E94" s="33" t="str">
        <f t="shared" si="6"/>
        <v>MANOKWARI-MANOKWARI</v>
      </c>
      <c r="F94" s="37">
        <v>79</v>
      </c>
      <c r="G94" s="37">
        <v>87</v>
      </c>
      <c r="H94" s="37">
        <v>61</v>
      </c>
      <c r="I94" s="37">
        <v>95</v>
      </c>
      <c r="L94" t="str">
        <f t="shared" si="7"/>
        <v>SORONG</v>
      </c>
      <c r="M94" t="str">
        <f t="shared" si="8"/>
        <v>MANOKWARI-MANOKWARI</v>
      </c>
      <c r="N94">
        <f t="shared" si="9"/>
        <v>79</v>
      </c>
      <c r="O94">
        <f t="shared" si="10"/>
        <v>87</v>
      </c>
      <c r="P94">
        <f t="shared" si="11"/>
        <v>61</v>
      </c>
    </row>
    <row r="95" spans="1:16" x14ac:dyDescent="0.25">
      <c r="A95" s="36" t="s">
        <v>267</v>
      </c>
      <c r="B95" s="36" t="s">
        <v>5</v>
      </c>
      <c r="C95" t="s">
        <v>101</v>
      </c>
      <c r="D95" t="s">
        <v>102</v>
      </c>
      <c r="E95" s="33" t="str">
        <f t="shared" si="6"/>
        <v>MANOKWARI-MANOKWARI SELATAN</v>
      </c>
      <c r="F95" s="37">
        <v>4</v>
      </c>
      <c r="G95" s="37">
        <v>3</v>
      </c>
      <c r="H95" s="37">
        <v>3</v>
      </c>
      <c r="I95" s="37">
        <v>4</v>
      </c>
      <c r="L95" t="str">
        <f t="shared" si="7"/>
        <v>SORONG</v>
      </c>
      <c r="M95" t="str">
        <f t="shared" si="8"/>
        <v>MANOKWARI-MANOKWARI SELATAN</v>
      </c>
      <c r="N95">
        <f t="shared" si="9"/>
        <v>4</v>
      </c>
      <c r="O95">
        <f t="shared" si="10"/>
        <v>3</v>
      </c>
      <c r="P95">
        <f t="shared" si="11"/>
        <v>3</v>
      </c>
    </row>
    <row r="96" spans="1:16" x14ac:dyDescent="0.25">
      <c r="A96" s="36" t="s">
        <v>267</v>
      </c>
      <c r="B96" s="36" t="s">
        <v>5</v>
      </c>
      <c r="C96" t="s">
        <v>101</v>
      </c>
      <c r="D96" t="s">
        <v>117</v>
      </c>
      <c r="E96" s="33" t="str">
        <f t="shared" si="6"/>
        <v>MANOKWARI-TELUK BINTUNI</v>
      </c>
      <c r="F96" s="37">
        <v>20</v>
      </c>
      <c r="G96" s="37">
        <v>13</v>
      </c>
      <c r="H96" s="37"/>
      <c r="I96" s="37">
        <v>20</v>
      </c>
      <c r="L96" t="str">
        <f t="shared" si="7"/>
        <v>SORONG</v>
      </c>
      <c r="M96" t="str">
        <f t="shared" si="8"/>
        <v>MANOKWARI-TELUK BINTUNI</v>
      </c>
      <c r="N96">
        <f t="shared" si="9"/>
        <v>20</v>
      </c>
      <c r="O96">
        <f t="shared" si="10"/>
        <v>13</v>
      </c>
      <c r="P96">
        <f t="shared" si="11"/>
        <v>0</v>
      </c>
    </row>
    <row r="97" spans="1:16" x14ac:dyDescent="0.25">
      <c r="A97" s="36" t="s">
        <v>267</v>
      </c>
      <c r="B97" s="36" t="s">
        <v>5</v>
      </c>
      <c r="C97" t="s">
        <v>101</v>
      </c>
      <c r="D97" t="s">
        <v>118</v>
      </c>
      <c r="E97" s="33" t="str">
        <f t="shared" si="6"/>
        <v>MANOKWARI-TELUK WONDAMA</v>
      </c>
      <c r="F97" s="37">
        <v>4</v>
      </c>
      <c r="G97" s="37"/>
      <c r="H97" s="37"/>
      <c r="I97" s="37">
        <v>4</v>
      </c>
      <c r="L97" t="str">
        <f t="shared" si="7"/>
        <v>SORONG</v>
      </c>
      <c r="M97" t="str">
        <f t="shared" si="8"/>
        <v>MANOKWARI-TELUK WONDAMA</v>
      </c>
      <c r="N97">
        <f t="shared" si="9"/>
        <v>4</v>
      </c>
      <c r="O97">
        <f t="shared" si="10"/>
        <v>0</v>
      </c>
      <c r="P97">
        <f t="shared" si="11"/>
        <v>0</v>
      </c>
    </row>
    <row r="98" spans="1:16" x14ac:dyDescent="0.25">
      <c r="A98" s="36" t="s">
        <v>267</v>
      </c>
      <c r="B98" s="36" t="s">
        <v>5</v>
      </c>
      <c r="C98" t="s">
        <v>5</v>
      </c>
      <c r="D98" t="s">
        <v>219</v>
      </c>
      <c r="E98" s="33" t="str">
        <f t="shared" si="6"/>
        <v>SORONG-KOTA SORONG</v>
      </c>
      <c r="F98" s="37">
        <v>108</v>
      </c>
      <c r="G98" s="37">
        <v>142</v>
      </c>
      <c r="H98" s="37">
        <v>92</v>
      </c>
      <c r="I98" s="37">
        <v>144</v>
      </c>
      <c r="L98" t="str">
        <f t="shared" si="7"/>
        <v>SORONG</v>
      </c>
      <c r="M98" t="str">
        <f t="shared" si="8"/>
        <v>SORONG-KOTA SORONG</v>
      </c>
      <c r="N98">
        <f t="shared" si="9"/>
        <v>108</v>
      </c>
      <c r="O98">
        <f t="shared" si="10"/>
        <v>142</v>
      </c>
      <c r="P98">
        <f t="shared" si="11"/>
        <v>92</v>
      </c>
    </row>
    <row r="99" spans="1:16" x14ac:dyDescent="0.25">
      <c r="A99" s="36" t="s">
        <v>267</v>
      </c>
      <c r="B99" s="36" t="s">
        <v>5</v>
      </c>
      <c r="C99" t="s">
        <v>5</v>
      </c>
      <c r="D99" t="s">
        <v>256</v>
      </c>
      <c r="E99" s="33" t="str">
        <f t="shared" si="6"/>
        <v>SORONG-MAYBRAT</v>
      </c>
      <c r="F99" s="37">
        <v>1</v>
      </c>
      <c r="G99" s="37"/>
      <c r="H99" s="37"/>
      <c r="I99" s="37">
        <v>1</v>
      </c>
      <c r="L99" t="str">
        <f t="shared" si="7"/>
        <v>SORONG</v>
      </c>
      <c r="M99" t="str">
        <f t="shared" si="8"/>
        <v>SORONG-MAYBRAT</v>
      </c>
      <c r="N99">
        <f t="shared" si="9"/>
        <v>1</v>
      </c>
      <c r="O99">
        <f t="shared" si="10"/>
        <v>0</v>
      </c>
      <c r="P99">
        <f t="shared" si="11"/>
        <v>0</v>
      </c>
    </row>
    <row r="100" spans="1:16" x14ac:dyDescent="0.25">
      <c r="A100" s="36" t="s">
        <v>267</v>
      </c>
      <c r="B100" s="36" t="s">
        <v>5</v>
      </c>
      <c r="C100" t="s">
        <v>5</v>
      </c>
      <c r="D100" t="s">
        <v>218</v>
      </c>
      <c r="E100" s="33" t="str">
        <f t="shared" si="6"/>
        <v>SORONG-RAJA AMPAT</v>
      </c>
      <c r="F100" s="37">
        <v>12</v>
      </c>
      <c r="G100" s="37">
        <v>12</v>
      </c>
      <c r="H100" s="37">
        <v>7</v>
      </c>
      <c r="I100" s="37">
        <v>12</v>
      </c>
      <c r="L100" t="str">
        <f t="shared" si="7"/>
        <v>SORONG</v>
      </c>
      <c r="M100" t="str">
        <f t="shared" si="8"/>
        <v>SORONG-RAJA AMPAT</v>
      </c>
      <c r="N100">
        <f t="shared" si="9"/>
        <v>12</v>
      </c>
      <c r="O100">
        <f t="shared" si="10"/>
        <v>12</v>
      </c>
      <c r="P100">
        <f t="shared" si="11"/>
        <v>7</v>
      </c>
    </row>
    <row r="101" spans="1:16" x14ac:dyDescent="0.25">
      <c r="A101" s="36" t="s">
        <v>267</v>
      </c>
      <c r="B101" s="36" t="s">
        <v>5</v>
      </c>
      <c r="C101" t="s">
        <v>5</v>
      </c>
      <c r="D101" t="s">
        <v>5</v>
      </c>
      <c r="E101" s="33" t="str">
        <f t="shared" si="6"/>
        <v>SORONG-SORONG</v>
      </c>
      <c r="F101" s="37">
        <v>35</v>
      </c>
      <c r="G101" s="37">
        <v>38</v>
      </c>
      <c r="H101" s="37">
        <v>20</v>
      </c>
      <c r="I101" s="37">
        <v>40</v>
      </c>
      <c r="L101" t="str">
        <f t="shared" si="7"/>
        <v>SORONG</v>
      </c>
      <c r="M101" t="str">
        <f t="shared" si="8"/>
        <v>SORONG-SORONG</v>
      </c>
      <c r="N101">
        <f t="shared" si="9"/>
        <v>35</v>
      </c>
      <c r="O101">
        <f t="shared" si="10"/>
        <v>38</v>
      </c>
      <c r="P101">
        <f t="shared" si="11"/>
        <v>20</v>
      </c>
    </row>
    <row r="102" spans="1:16" x14ac:dyDescent="0.25">
      <c r="A102" s="36" t="s">
        <v>267</v>
      </c>
      <c r="B102" s="36" t="s">
        <v>5</v>
      </c>
      <c r="C102" t="s">
        <v>5</v>
      </c>
      <c r="D102" t="s">
        <v>115</v>
      </c>
      <c r="E102" s="33" t="str">
        <f t="shared" si="6"/>
        <v>SORONG-SORONG SELATAN</v>
      </c>
      <c r="F102" s="37">
        <v>8</v>
      </c>
      <c r="G102" s="37">
        <v>3</v>
      </c>
      <c r="H102" s="37">
        <v>3</v>
      </c>
      <c r="I102" s="37">
        <v>8</v>
      </c>
      <c r="L102" t="str">
        <f t="shared" si="7"/>
        <v>SORONG</v>
      </c>
      <c r="M102" t="str">
        <f t="shared" si="8"/>
        <v>SORONG-SORONG SELATAN</v>
      </c>
      <c r="N102">
        <f t="shared" si="9"/>
        <v>8</v>
      </c>
      <c r="O102">
        <f t="shared" si="10"/>
        <v>3</v>
      </c>
      <c r="P102">
        <f t="shared" si="11"/>
        <v>3</v>
      </c>
    </row>
    <row r="103" spans="1:16" x14ac:dyDescent="0.25">
      <c r="A103" s="36" t="s">
        <v>267</v>
      </c>
      <c r="B103" s="36" t="s">
        <v>250</v>
      </c>
      <c r="C103" t="s">
        <v>104</v>
      </c>
      <c r="D103" t="s">
        <v>78</v>
      </c>
      <c r="E103" s="33" t="str">
        <f t="shared" si="6"/>
        <v>MERAUKE-ASMAT</v>
      </c>
      <c r="F103" s="37">
        <v>5</v>
      </c>
      <c r="G103" s="37">
        <v>3</v>
      </c>
      <c r="H103" s="37">
        <v>1</v>
      </c>
      <c r="I103" s="37">
        <v>5</v>
      </c>
      <c r="L103" t="str">
        <f t="shared" si="7"/>
        <v>TIMIKA</v>
      </c>
      <c r="M103" t="str">
        <f t="shared" si="8"/>
        <v>MERAUKE-ASMAT</v>
      </c>
      <c r="N103">
        <f t="shared" si="9"/>
        <v>5</v>
      </c>
      <c r="O103">
        <f t="shared" si="10"/>
        <v>3</v>
      </c>
      <c r="P103">
        <f t="shared" si="11"/>
        <v>1</v>
      </c>
    </row>
    <row r="104" spans="1:16" x14ac:dyDescent="0.25">
      <c r="A104" s="36" t="s">
        <v>267</v>
      </c>
      <c r="B104" s="36" t="s">
        <v>250</v>
      </c>
      <c r="C104" t="s">
        <v>104</v>
      </c>
      <c r="D104" t="s">
        <v>80</v>
      </c>
      <c r="E104" s="33" t="str">
        <f t="shared" si="6"/>
        <v>MERAUKE-BOVEN DIGOEL</v>
      </c>
      <c r="F104" s="37">
        <v>8</v>
      </c>
      <c r="G104" s="37">
        <v>4</v>
      </c>
      <c r="H104" s="37"/>
      <c r="I104" s="37">
        <v>8</v>
      </c>
      <c r="L104" t="str">
        <f t="shared" si="7"/>
        <v>TIMIKA</v>
      </c>
      <c r="M104" t="str">
        <f t="shared" si="8"/>
        <v>MERAUKE-BOVEN DIGOEL</v>
      </c>
      <c r="N104">
        <f t="shared" si="9"/>
        <v>8</v>
      </c>
      <c r="O104">
        <f t="shared" si="10"/>
        <v>4</v>
      </c>
      <c r="P104">
        <f t="shared" si="11"/>
        <v>0</v>
      </c>
    </row>
    <row r="105" spans="1:16" x14ac:dyDescent="0.25">
      <c r="A105" s="36" t="s">
        <v>267</v>
      </c>
      <c r="B105" s="36" t="s">
        <v>250</v>
      </c>
      <c r="C105" t="s">
        <v>104</v>
      </c>
      <c r="D105" t="s">
        <v>103</v>
      </c>
      <c r="E105" s="33" t="str">
        <f t="shared" si="6"/>
        <v>MERAUKE-MAPPI</v>
      </c>
      <c r="F105" s="37">
        <v>5</v>
      </c>
      <c r="G105" s="37"/>
      <c r="H105" s="37"/>
      <c r="I105" s="37">
        <v>5</v>
      </c>
      <c r="L105" t="str">
        <f t="shared" si="7"/>
        <v>TIMIKA</v>
      </c>
      <c r="M105" t="str">
        <f t="shared" si="8"/>
        <v>MERAUKE-MAPPI</v>
      </c>
      <c r="N105">
        <f t="shared" si="9"/>
        <v>5</v>
      </c>
      <c r="O105">
        <f t="shared" si="10"/>
        <v>0</v>
      </c>
      <c r="P105">
        <f t="shared" si="11"/>
        <v>0</v>
      </c>
    </row>
    <row r="106" spans="1:16" x14ac:dyDescent="0.25">
      <c r="A106" s="36" t="s">
        <v>267</v>
      </c>
      <c r="B106" s="36" t="s">
        <v>250</v>
      </c>
      <c r="C106" t="s">
        <v>104</v>
      </c>
      <c r="D106" t="s">
        <v>104</v>
      </c>
      <c r="E106" s="33" t="str">
        <f t="shared" si="6"/>
        <v>MERAUKE-MERAUKE</v>
      </c>
      <c r="F106" s="37">
        <v>90</v>
      </c>
      <c r="G106" s="37">
        <v>87</v>
      </c>
      <c r="H106" s="37">
        <v>51</v>
      </c>
      <c r="I106" s="37">
        <v>106</v>
      </c>
      <c r="L106" t="str">
        <f t="shared" si="7"/>
        <v>TIMIKA</v>
      </c>
      <c r="M106" t="str">
        <f t="shared" si="8"/>
        <v>MERAUKE-MERAUKE</v>
      </c>
      <c r="N106">
        <f t="shared" si="9"/>
        <v>90</v>
      </c>
      <c r="O106">
        <f t="shared" si="10"/>
        <v>87</v>
      </c>
      <c r="P106">
        <f t="shared" si="11"/>
        <v>51</v>
      </c>
    </row>
    <row r="107" spans="1:16" x14ac:dyDescent="0.25">
      <c r="A107" s="36" t="s">
        <v>267</v>
      </c>
      <c r="B107" s="36" t="s">
        <v>250</v>
      </c>
      <c r="C107" t="s">
        <v>104</v>
      </c>
      <c r="D107" t="s">
        <v>107</v>
      </c>
      <c r="E107" s="33" t="str">
        <f t="shared" si="6"/>
        <v>MERAUKE-NDUGA</v>
      </c>
      <c r="F107" s="37">
        <v>1</v>
      </c>
      <c r="G107" s="37"/>
      <c r="H107" s="37"/>
      <c r="I107" s="37">
        <v>1</v>
      </c>
      <c r="L107" t="str">
        <f t="shared" si="7"/>
        <v>TIMIKA</v>
      </c>
      <c r="M107" t="str">
        <f t="shared" si="8"/>
        <v>MERAUKE-NDUGA</v>
      </c>
      <c r="N107">
        <f t="shared" si="9"/>
        <v>1</v>
      </c>
      <c r="O107">
        <f t="shared" si="10"/>
        <v>0</v>
      </c>
      <c r="P107">
        <f t="shared" si="11"/>
        <v>0</v>
      </c>
    </row>
    <row r="108" spans="1:16" x14ac:dyDescent="0.25">
      <c r="A108" s="36" t="s">
        <v>267</v>
      </c>
      <c r="B108" s="36" t="s">
        <v>250</v>
      </c>
      <c r="C108" t="s">
        <v>104</v>
      </c>
      <c r="D108" t="s">
        <v>109</v>
      </c>
      <c r="E108" s="33" t="str">
        <f t="shared" si="6"/>
        <v>MERAUKE-PEGUNUNGAN BINTANG</v>
      </c>
      <c r="F108" s="37">
        <v>2</v>
      </c>
      <c r="G108" s="37"/>
      <c r="H108" s="37"/>
      <c r="I108" s="37">
        <v>2</v>
      </c>
      <c r="L108" t="str">
        <f t="shared" si="7"/>
        <v>TIMIKA</v>
      </c>
      <c r="M108" t="str">
        <f t="shared" si="8"/>
        <v>MERAUKE-PEGUNUNGAN BINTANG</v>
      </c>
      <c r="N108">
        <f t="shared" si="9"/>
        <v>2</v>
      </c>
      <c r="O108">
        <f t="shared" si="10"/>
        <v>0</v>
      </c>
      <c r="P108">
        <f t="shared" si="11"/>
        <v>0</v>
      </c>
    </row>
    <row r="109" spans="1:16" x14ac:dyDescent="0.25">
      <c r="A109" s="36" t="s">
        <v>267</v>
      </c>
      <c r="B109" s="36" t="s">
        <v>250</v>
      </c>
      <c r="C109" t="s">
        <v>104</v>
      </c>
      <c r="D109" t="s">
        <v>110</v>
      </c>
      <c r="E109" s="33" t="str">
        <f t="shared" si="6"/>
        <v>MERAUKE-PUNCAK</v>
      </c>
      <c r="F109" s="37">
        <v>1</v>
      </c>
      <c r="G109" s="37"/>
      <c r="H109" s="37"/>
      <c r="I109" s="37">
        <v>1</v>
      </c>
      <c r="L109" t="str">
        <f t="shared" si="7"/>
        <v>TIMIKA</v>
      </c>
      <c r="M109" t="str">
        <f t="shared" si="8"/>
        <v>MERAUKE-PUNCAK</v>
      </c>
      <c r="N109">
        <f t="shared" si="9"/>
        <v>1</v>
      </c>
      <c r="O109">
        <f t="shared" si="10"/>
        <v>0</v>
      </c>
      <c r="P109">
        <f t="shared" si="11"/>
        <v>0</v>
      </c>
    </row>
    <row r="110" spans="1:16" x14ac:dyDescent="0.25">
      <c r="A110" s="36" t="s">
        <v>267</v>
      </c>
      <c r="B110" s="36" t="s">
        <v>250</v>
      </c>
      <c r="C110" t="s">
        <v>104</v>
      </c>
      <c r="D110" t="s">
        <v>121</v>
      </c>
      <c r="E110" s="33" t="str">
        <f t="shared" si="6"/>
        <v>MERAUKE-YAHUKIMO</v>
      </c>
      <c r="F110" s="37">
        <v>3</v>
      </c>
      <c r="G110" s="37">
        <v>1</v>
      </c>
      <c r="H110" s="37"/>
      <c r="I110" s="37">
        <v>3</v>
      </c>
      <c r="L110" t="str">
        <f t="shared" si="7"/>
        <v>TIMIKA</v>
      </c>
      <c r="M110" t="str">
        <f t="shared" si="8"/>
        <v>MERAUKE-YAHUKIMO</v>
      </c>
      <c r="N110">
        <f t="shared" si="9"/>
        <v>3</v>
      </c>
      <c r="O110">
        <f t="shared" si="10"/>
        <v>1</v>
      </c>
      <c r="P110">
        <f t="shared" si="11"/>
        <v>0</v>
      </c>
    </row>
    <row r="111" spans="1:16" x14ac:dyDescent="0.25">
      <c r="A111" s="38" t="s">
        <v>267</v>
      </c>
      <c r="B111" s="36" t="s">
        <v>250</v>
      </c>
      <c r="C111" t="s">
        <v>250</v>
      </c>
      <c r="D111" t="s">
        <v>105</v>
      </c>
      <c r="E111" s="33" t="str">
        <f t="shared" si="6"/>
        <v>TIMIKA-MIMIKA</v>
      </c>
      <c r="F111" s="37">
        <v>136</v>
      </c>
      <c r="G111" s="37">
        <v>154</v>
      </c>
      <c r="H111" s="37">
        <v>99</v>
      </c>
      <c r="I111" s="37">
        <v>170</v>
      </c>
      <c r="L111" t="str">
        <f t="shared" si="7"/>
        <v>TIMIKA</v>
      </c>
      <c r="M111" t="str">
        <f t="shared" si="8"/>
        <v>TIMIKA-MIMIKA</v>
      </c>
      <c r="N111">
        <f t="shared" si="9"/>
        <v>136</v>
      </c>
      <c r="O111">
        <f t="shared" si="10"/>
        <v>154</v>
      </c>
      <c r="P111">
        <f t="shared" si="11"/>
        <v>99</v>
      </c>
    </row>
    <row r="112" spans="1:16" x14ac:dyDescent="0.25">
      <c r="A112" s="36" t="s">
        <v>2</v>
      </c>
      <c r="B112" s="36" t="s">
        <v>3</v>
      </c>
      <c r="C112" t="s">
        <v>3</v>
      </c>
      <c r="D112" t="s">
        <v>128</v>
      </c>
      <c r="E112" s="33" t="str">
        <f t="shared" si="6"/>
        <v>GORONTALO-BOALEMO</v>
      </c>
      <c r="F112" s="37">
        <v>26</v>
      </c>
      <c r="G112" s="37">
        <v>24</v>
      </c>
      <c r="H112" s="37">
        <v>16</v>
      </c>
      <c r="I112" s="37">
        <v>27</v>
      </c>
      <c r="L112" t="str">
        <f t="shared" si="7"/>
        <v>GORONTALO</v>
      </c>
      <c r="M112" t="str">
        <f t="shared" si="8"/>
        <v>GORONTALO-BOALEMO</v>
      </c>
      <c r="N112">
        <f t="shared" si="9"/>
        <v>26</v>
      </c>
      <c r="O112">
        <f t="shared" si="10"/>
        <v>24</v>
      </c>
      <c r="P112">
        <f t="shared" si="11"/>
        <v>16</v>
      </c>
    </row>
    <row r="113" spans="1:16" x14ac:dyDescent="0.25">
      <c r="A113" s="36" t="s">
        <v>2</v>
      </c>
      <c r="B113" s="36" t="s">
        <v>3</v>
      </c>
      <c r="C113" t="s">
        <v>3</v>
      </c>
      <c r="D113" t="s">
        <v>129</v>
      </c>
      <c r="E113" s="33" t="str">
        <f t="shared" si="6"/>
        <v>GORONTALO-BOLAANG MONGONDOW</v>
      </c>
      <c r="F113" s="37">
        <v>55</v>
      </c>
      <c r="G113" s="37">
        <v>33</v>
      </c>
      <c r="H113" s="37">
        <v>13</v>
      </c>
      <c r="I113" s="37">
        <v>56</v>
      </c>
      <c r="L113" t="str">
        <f t="shared" si="7"/>
        <v>GORONTALO</v>
      </c>
      <c r="M113" t="str">
        <f t="shared" si="8"/>
        <v>GORONTALO-BOLAANG MONGONDOW</v>
      </c>
      <c r="N113">
        <f t="shared" si="9"/>
        <v>55</v>
      </c>
      <c r="O113">
        <f t="shared" si="10"/>
        <v>33</v>
      </c>
      <c r="P113">
        <f t="shared" si="11"/>
        <v>13</v>
      </c>
    </row>
    <row r="114" spans="1:16" x14ac:dyDescent="0.25">
      <c r="A114" s="36" t="s">
        <v>2</v>
      </c>
      <c r="B114" s="36" t="s">
        <v>3</v>
      </c>
      <c r="C114" t="s">
        <v>3</v>
      </c>
      <c r="D114" t="s">
        <v>130</v>
      </c>
      <c r="E114" s="33" t="str">
        <f t="shared" si="6"/>
        <v>GORONTALO-BOLAANG MONGONDOW SELATAN</v>
      </c>
      <c r="F114" s="37">
        <v>15</v>
      </c>
      <c r="G114" s="37">
        <v>7</v>
      </c>
      <c r="H114" s="37">
        <v>3</v>
      </c>
      <c r="I114" s="37">
        <v>15</v>
      </c>
      <c r="L114" t="str">
        <f t="shared" si="7"/>
        <v>GORONTALO</v>
      </c>
      <c r="M114" t="str">
        <f t="shared" si="8"/>
        <v>GORONTALO-BOLAANG MONGONDOW SELATAN</v>
      </c>
      <c r="N114">
        <f t="shared" si="9"/>
        <v>15</v>
      </c>
      <c r="O114">
        <f t="shared" si="10"/>
        <v>7</v>
      </c>
      <c r="P114">
        <f t="shared" si="11"/>
        <v>3</v>
      </c>
    </row>
    <row r="115" spans="1:16" x14ac:dyDescent="0.25">
      <c r="A115" s="36" t="s">
        <v>2</v>
      </c>
      <c r="B115" s="36" t="s">
        <v>3</v>
      </c>
      <c r="C115" t="s">
        <v>3</v>
      </c>
      <c r="D115" t="s">
        <v>132</v>
      </c>
      <c r="E115" s="33" t="str">
        <f t="shared" si="6"/>
        <v>GORONTALO-BOLAANG MONGONDOW UTARA</v>
      </c>
      <c r="F115" s="37">
        <v>20</v>
      </c>
      <c r="G115" s="37">
        <v>15</v>
      </c>
      <c r="H115" s="37">
        <v>7</v>
      </c>
      <c r="I115" s="37">
        <v>22</v>
      </c>
      <c r="L115" t="str">
        <f t="shared" si="7"/>
        <v>GORONTALO</v>
      </c>
      <c r="M115" t="str">
        <f t="shared" si="8"/>
        <v>GORONTALO-BOLAANG MONGONDOW UTARA</v>
      </c>
      <c r="N115">
        <f t="shared" si="9"/>
        <v>20</v>
      </c>
      <c r="O115">
        <f t="shared" si="10"/>
        <v>15</v>
      </c>
      <c r="P115">
        <f t="shared" si="11"/>
        <v>7</v>
      </c>
    </row>
    <row r="116" spans="1:16" x14ac:dyDescent="0.25">
      <c r="A116" s="36" t="s">
        <v>2</v>
      </c>
      <c r="B116" s="36" t="s">
        <v>3</v>
      </c>
      <c r="C116" t="s">
        <v>3</v>
      </c>
      <c r="D116" t="s">
        <v>135</v>
      </c>
      <c r="E116" s="33" t="str">
        <f t="shared" si="6"/>
        <v>GORONTALO-BONE BOLANGO</v>
      </c>
      <c r="F116" s="37">
        <v>46</v>
      </c>
      <c r="G116" s="37">
        <v>47</v>
      </c>
      <c r="H116" s="37">
        <v>19</v>
      </c>
      <c r="I116" s="37">
        <v>50</v>
      </c>
      <c r="L116" t="str">
        <f t="shared" si="7"/>
        <v>GORONTALO</v>
      </c>
      <c r="M116" t="str">
        <f t="shared" si="8"/>
        <v>GORONTALO-BONE BOLANGO</v>
      </c>
      <c r="N116">
        <f t="shared" si="9"/>
        <v>46</v>
      </c>
      <c r="O116">
        <f t="shared" si="10"/>
        <v>47</v>
      </c>
      <c r="P116">
        <f t="shared" si="11"/>
        <v>19</v>
      </c>
    </row>
    <row r="117" spans="1:16" x14ac:dyDescent="0.25">
      <c r="A117" s="36" t="s">
        <v>2</v>
      </c>
      <c r="B117" s="36" t="s">
        <v>3</v>
      </c>
      <c r="C117" t="s">
        <v>3</v>
      </c>
      <c r="D117" t="s">
        <v>137</v>
      </c>
      <c r="E117" s="33" t="str">
        <f t="shared" si="6"/>
        <v>GORONTALO-BUOL</v>
      </c>
      <c r="F117" s="37">
        <v>25</v>
      </c>
      <c r="G117" s="37">
        <v>22</v>
      </c>
      <c r="H117" s="37">
        <v>5</v>
      </c>
      <c r="I117" s="37">
        <v>27</v>
      </c>
      <c r="L117" t="str">
        <f t="shared" si="7"/>
        <v>GORONTALO</v>
      </c>
      <c r="M117" t="str">
        <f t="shared" si="8"/>
        <v>GORONTALO-BUOL</v>
      </c>
      <c r="N117">
        <f t="shared" si="9"/>
        <v>25</v>
      </c>
      <c r="O117">
        <f t="shared" si="10"/>
        <v>22</v>
      </c>
      <c r="P117">
        <f t="shared" si="11"/>
        <v>5</v>
      </c>
    </row>
    <row r="118" spans="1:16" x14ac:dyDescent="0.25">
      <c r="A118" s="36" t="s">
        <v>2</v>
      </c>
      <c r="B118" s="36" t="s">
        <v>3</v>
      </c>
      <c r="C118" t="s">
        <v>3</v>
      </c>
      <c r="D118" t="s">
        <v>3</v>
      </c>
      <c r="E118" s="33" t="str">
        <f t="shared" si="6"/>
        <v>GORONTALO-GORONTALO</v>
      </c>
      <c r="F118" s="37">
        <v>88</v>
      </c>
      <c r="G118" s="37">
        <v>85</v>
      </c>
      <c r="H118" s="37">
        <v>59</v>
      </c>
      <c r="I118" s="37">
        <v>96</v>
      </c>
      <c r="L118" t="str">
        <f t="shared" si="7"/>
        <v>GORONTALO</v>
      </c>
      <c r="M118" t="str">
        <f t="shared" si="8"/>
        <v>GORONTALO-GORONTALO</v>
      </c>
      <c r="N118">
        <f t="shared" si="9"/>
        <v>88</v>
      </c>
      <c r="O118">
        <f t="shared" si="10"/>
        <v>85</v>
      </c>
      <c r="P118">
        <f t="shared" si="11"/>
        <v>59</v>
      </c>
    </row>
    <row r="119" spans="1:16" x14ac:dyDescent="0.25">
      <c r="A119" s="36" t="s">
        <v>2</v>
      </c>
      <c r="B119" s="36" t="s">
        <v>3</v>
      </c>
      <c r="C119" t="s">
        <v>3</v>
      </c>
      <c r="D119" t="s">
        <v>144</v>
      </c>
      <c r="E119" s="33" t="str">
        <f t="shared" si="6"/>
        <v>GORONTALO-GORONTALO UTARA</v>
      </c>
      <c r="F119" s="37">
        <v>28</v>
      </c>
      <c r="G119" s="37">
        <v>17</v>
      </c>
      <c r="H119" s="37">
        <v>12</v>
      </c>
      <c r="I119" s="37">
        <v>29</v>
      </c>
      <c r="L119" t="str">
        <f t="shared" si="7"/>
        <v>GORONTALO</v>
      </c>
      <c r="M119" t="str">
        <f t="shared" si="8"/>
        <v>GORONTALO-GORONTALO UTARA</v>
      </c>
      <c r="N119">
        <f t="shared" si="9"/>
        <v>28</v>
      </c>
      <c r="O119">
        <f t="shared" si="10"/>
        <v>17</v>
      </c>
      <c r="P119">
        <f t="shared" si="11"/>
        <v>12</v>
      </c>
    </row>
    <row r="120" spans="1:16" x14ac:dyDescent="0.25">
      <c r="A120" s="36" t="s">
        <v>2</v>
      </c>
      <c r="B120" s="36" t="s">
        <v>3</v>
      </c>
      <c r="C120" t="s">
        <v>3</v>
      </c>
      <c r="D120" t="s">
        <v>164</v>
      </c>
      <c r="E120" s="33" t="str">
        <f t="shared" si="6"/>
        <v>GORONTALO-KOTA GORONTALO</v>
      </c>
      <c r="F120" s="37">
        <v>92</v>
      </c>
      <c r="G120" s="37">
        <v>102</v>
      </c>
      <c r="H120" s="37">
        <v>86</v>
      </c>
      <c r="I120" s="37">
        <v>108</v>
      </c>
      <c r="L120" t="str">
        <f t="shared" si="7"/>
        <v>GORONTALO</v>
      </c>
      <c r="M120" t="str">
        <f t="shared" si="8"/>
        <v>GORONTALO-KOTA GORONTALO</v>
      </c>
      <c r="N120">
        <f t="shared" si="9"/>
        <v>92</v>
      </c>
      <c r="O120">
        <f t="shared" si="10"/>
        <v>102</v>
      </c>
      <c r="P120">
        <f t="shared" si="11"/>
        <v>86</v>
      </c>
    </row>
    <row r="121" spans="1:16" x14ac:dyDescent="0.25">
      <c r="A121" s="36" t="s">
        <v>2</v>
      </c>
      <c r="B121" s="36" t="s">
        <v>3</v>
      </c>
      <c r="C121" t="s">
        <v>3</v>
      </c>
      <c r="D121" t="s">
        <v>195</v>
      </c>
      <c r="E121" s="33" t="str">
        <f t="shared" si="6"/>
        <v>GORONTALO-POHUWATO</v>
      </c>
      <c r="F121" s="37">
        <v>26</v>
      </c>
      <c r="G121" s="37">
        <v>30</v>
      </c>
      <c r="H121" s="37">
        <v>15</v>
      </c>
      <c r="I121" s="37">
        <v>36</v>
      </c>
      <c r="L121" t="str">
        <f t="shared" si="7"/>
        <v>GORONTALO</v>
      </c>
      <c r="M121" t="str">
        <f t="shared" si="8"/>
        <v>GORONTALO-POHUWATO</v>
      </c>
      <c r="N121">
        <f t="shared" si="9"/>
        <v>26</v>
      </c>
      <c r="O121">
        <f t="shared" si="10"/>
        <v>30</v>
      </c>
      <c r="P121">
        <f t="shared" si="11"/>
        <v>15</v>
      </c>
    </row>
    <row r="122" spans="1:16" x14ac:dyDescent="0.25">
      <c r="A122" s="36" t="s">
        <v>2</v>
      </c>
      <c r="B122" s="36" t="s">
        <v>224</v>
      </c>
      <c r="C122" t="s">
        <v>225</v>
      </c>
      <c r="D122" t="s">
        <v>138</v>
      </c>
      <c r="E122" s="33" t="str">
        <f t="shared" si="6"/>
        <v>BAU BAU-BUTON</v>
      </c>
      <c r="F122" s="37">
        <v>26</v>
      </c>
      <c r="G122" s="37">
        <v>11</v>
      </c>
      <c r="H122" s="37">
        <v>4</v>
      </c>
      <c r="I122" s="37">
        <v>27</v>
      </c>
      <c r="L122" t="str">
        <f t="shared" si="7"/>
        <v>KENDARI</v>
      </c>
      <c r="M122" t="str">
        <f t="shared" si="8"/>
        <v>BAU BAU-BUTON</v>
      </c>
      <c r="N122">
        <f t="shared" si="9"/>
        <v>26</v>
      </c>
      <c r="O122">
        <f t="shared" si="10"/>
        <v>11</v>
      </c>
      <c r="P122">
        <f t="shared" si="11"/>
        <v>4</v>
      </c>
    </row>
    <row r="123" spans="1:16" x14ac:dyDescent="0.25">
      <c r="A123" s="36" t="s">
        <v>2</v>
      </c>
      <c r="B123" s="36" t="s">
        <v>224</v>
      </c>
      <c r="C123" t="s">
        <v>225</v>
      </c>
      <c r="D123" t="s">
        <v>139</v>
      </c>
      <c r="E123" s="33" t="str">
        <f t="shared" si="6"/>
        <v>BAU BAU-BUTON SELATAN</v>
      </c>
      <c r="F123" s="37">
        <v>11</v>
      </c>
      <c r="G123" s="37">
        <v>8</v>
      </c>
      <c r="H123" s="37">
        <v>8</v>
      </c>
      <c r="I123" s="37">
        <v>11</v>
      </c>
      <c r="L123" t="str">
        <f t="shared" si="7"/>
        <v>KENDARI</v>
      </c>
      <c r="M123" t="str">
        <f t="shared" si="8"/>
        <v>BAU BAU-BUTON SELATAN</v>
      </c>
      <c r="N123">
        <f t="shared" si="9"/>
        <v>11</v>
      </c>
      <c r="O123">
        <f t="shared" si="10"/>
        <v>8</v>
      </c>
      <c r="P123">
        <f t="shared" si="11"/>
        <v>8</v>
      </c>
    </row>
    <row r="124" spans="1:16" x14ac:dyDescent="0.25">
      <c r="A124" s="36" t="s">
        <v>2</v>
      </c>
      <c r="B124" s="36" t="s">
        <v>224</v>
      </c>
      <c r="C124" t="s">
        <v>225</v>
      </c>
      <c r="D124" t="s">
        <v>140</v>
      </c>
      <c r="E124" s="33" t="str">
        <f t="shared" si="6"/>
        <v>BAU BAU-BUTON TENGAH</v>
      </c>
      <c r="F124" s="37">
        <v>21</v>
      </c>
      <c r="G124" s="37">
        <v>10</v>
      </c>
      <c r="H124" s="37">
        <v>7</v>
      </c>
      <c r="I124" s="37">
        <v>22</v>
      </c>
      <c r="L124" t="str">
        <f t="shared" si="7"/>
        <v>KENDARI</v>
      </c>
      <c r="M124" t="str">
        <f t="shared" si="8"/>
        <v>BAU BAU-BUTON TENGAH</v>
      </c>
      <c r="N124">
        <f t="shared" si="9"/>
        <v>21</v>
      </c>
      <c r="O124">
        <f t="shared" si="10"/>
        <v>10</v>
      </c>
      <c r="P124">
        <f t="shared" si="11"/>
        <v>7</v>
      </c>
    </row>
    <row r="125" spans="1:16" x14ac:dyDescent="0.25">
      <c r="A125" s="36" t="s">
        <v>2</v>
      </c>
      <c r="B125" s="36" t="s">
        <v>224</v>
      </c>
      <c r="C125" t="s">
        <v>225</v>
      </c>
      <c r="D125" t="s">
        <v>141</v>
      </c>
      <c r="E125" s="33" t="str">
        <f t="shared" si="6"/>
        <v>BAU BAU-BUTON UTARA</v>
      </c>
      <c r="F125" s="37">
        <v>9</v>
      </c>
      <c r="G125" s="37">
        <v>9</v>
      </c>
      <c r="H125" s="37">
        <v>5</v>
      </c>
      <c r="I125" s="37">
        <v>11</v>
      </c>
      <c r="L125" t="str">
        <f t="shared" si="7"/>
        <v>KENDARI</v>
      </c>
      <c r="M125" t="str">
        <f t="shared" si="8"/>
        <v>BAU BAU-BUTON UTARA</v>
      </c>
      <c r="N125">
        <f t="shared" si="9"/>
        <v>9</v>
      </c>
      <c r="O125">
        <f t="shared" si="10"/>
        <v>9</v>
      </c>
      <c r="P125">
        <f t="shared" si="11"/>
        <v>5</v>
      </c>
    </row>
    <row r="126" spans="1:16" x14ac:dyDescent="0.25">
      <c r="A126" s="36" t="s">
        <v>2</v>
      </c>
      <c r="B126" s="36" t="s">
        <v>224</v>
      </c>
      <c r="C126" t="s">
        <v>225</v>
      </c>
      <c r="D126" t="s">
        <v>162</v>
      </c>
      <c r="E126" s="33" t="str">
        <f t="shared" si="6"/>
        <v>BAU BAU-KOTA BAUBAU</v>
      </c>
      <c r="F126" s="37">
        <v>48</v>
      </c>
      <c r="G126" s="37">
        <v>63</v>
      </c>
      <c r="H126" s="37">
        <v>47</v>
      </c>
      <c r="I126" s="37">
        <v>65</v>
      </c>
      <c r="L126" t="str">
        <f t="shared" si="7"/>
        <v>KENDARI</v>
      </c>
      <c r="M126" t="str">
        <f t="shared" si="8"/>
        <v>BAU BAU-KOTA BAUBAU</v>
      </c>
      <c r="N126">
        <f t="shared" si="9"/>
        <v>48</v>
      </c>
      <c r="O126">
        <f t="shared" si="10"/>
        <v>63</v>
      </c>
      <c r="P126">
        <f t="shared" si="11"/>
        <v>47</v>
      </c>
    </row>
    <row r="127" spans="1:16" x14ac:dyDescent="0.25">
      <c r="A127" s="36" t="s">
        <v>2</v>
      </c>
      <c r="B127" s="36" t="s">
        <v>224</v>
      </c>
      <c r="C127" t="s">
        <v>225</v>
      </c>
      <c r="D127" t="s">
        <v>190</v>
      </c>
      <c r="E127" s="33" t="str">
        <f t="shared" si="6"/>
        <v>BAU BAU-MUNA</v>
      </c>
      <c r="F127" s="37">
        <v>38</v>
      </c>
      <c r="G127" s="37">
        <v>24</v>
      </c>
      <c r="H127" s="37">
        <v>18</v>
      </c>
      <c r="I127" s="37">
        <v>42</v>
      </c>
      <c r="L127" t="str">
        <f t="shared" si="7"/>
        <v>KENDARI</v>
      </c>
      <c r="M127" t="str">
        <f t="shared" si="8"/>
        <v>BAU BAU-MUNA</v>
      </c>
      <c r="N127">
        <f t="shared" si="9"/>
        <v>38</v>
      </c>
      <c r="O127">
        <f t="shared" si="10"/>
        <v>24</v>
      </c>
      <c r="P127">
        <f t="shared" si="11"/>
        <v>18</v>
      </c>
    </row>
    <row r="128" spans="1:16" x14ac:dyDescent="0.25">
      <c r="A128" s="36" t="s">
        <v>2</v>
      </c>
      <c r="B128" s="36" t="s">
        <v>224</v>
      </c>
      <c r="C128" t="s">
        <v>225</v>
      </c>
      <c r="D128" t="s">
        <v>191</v>
      </c>
      <c r="E128" s="33" t="str">
        <f t="shared" si="6"/>
        <v>BAU BAU-MUNA BARAT</v>
      </c>
      <c r="F128" s="37">
        <v>12</v>
      </c>
      <c r="G128" s="37">
        <v>9</v>
      </c>
      <c r="H128" s="37">
        <v>7</v>
      </c>
      <c r="I128" s="37">
        <v>13</v>
      </c>
      <c r="L128" t="str">
        <f t="shared" si="7"/>
        <v>KENDARI</v>
      </c>
      <c r="M128" t="str">
        <f t="shared" si="8"/>
        <v>BAU BAU-MUNA BARAT</v>
      </c>
      <c r="N128">
        <f t="shared" si="9"/>
        <v>12</v>
      </c>
      <c r="O128">
        <f t="shared" si="10"/>
        <v>9</v>
      </c>
      <c r="P128">
        <f t="shared" si="11"/>
        <v>7</v>
      </c>
    </row>
    <row r="129" spans="1:16" x14ac:dyDescent="0.25">
      <c r="A129" s="36" t="s">
        <v>2</v>
      </c>
      <c r="B129" s="36" t="s">
        <v>224</v>
      </c>
      <c r="C129" t="s">
        <v>225</v>
      </c>
      <c r="D129" t="s">
        <v>211</v>
      </c>
      <c r="E129" s="33" t="str">
        <f t="shared" si="6"/>
        <v>BAU BAU-WAKATOBI</v>
      </c>
      <c r="F129" s="37">
        <v>25</v>
      </c>
      <c r="G129" s="37">
        <v>20</v>
      </c>
      <c r="H129" s="37">
        <v>14</v>
      </c>
      <c r="I129" s="37">
        <v>28</v>
      </c>
      <c r="L129" t="str">
        <f t="shared" si="7"/>
        <v>KENDARI</v>
      </c>
      <c r="M129" t="str">
        <f t="shared" si="8"/>
        <v>BAU BAU-WAKATOBI</v>
      </c>
      <c r="N129">
        <f t="shared" si="9"/>
        <v>25</v>
      </c>
      <c r="O129">
        <f t="shared" si="10"/>
        <v>20</v>
      </c>
      <c r="P129">
        <f t="shared" si="11"/>
        <v>14</v>
      </c>
    </row>
    <row r="130" spans="1:16" x14ac:dyDescent="0.25">
      <c r="A130" s="36" t="s">
        <v>2</v>
      </c>
      <c r="B130" s="36" t="s">
        <v>224</v>
      </c>
      <c r="C130" t="s">
        <v>224</v>
      </c>
      <c r="D130" t="s">
        <v>133</v>
      </c>
      <c r="E130" s="33" t="str">
        <f t="shared" si="6"/>
        <v>KENDARI-BOMBANA</v>
      </c>
      <c r="F130" s="37">
        <v>36</v>
      </c>
      <c r="G130" s="37">
        <v>26</v>
      </c>
      <c r="H130" s="37">
        <v>18</v>
      </c>
      <c r="I130" s="37">
        <v>38</v>
      </c>
      <c r="L130" t="str">
        <f t="shared" si="7"/>
        <v>KENDARI</v>
      </c>
      <c r="M130" t="str">
        <f t="shared" si="8"/>
        <v>KENDARI-BOMBANA</v>
      </c>
      <c r="N130">
        <f t="shared" si="9"/>
        <v>36</v>
      </c>
      <c r="O130">
        <f t="shared" si="10"/>
        <v>26</v>
      </c>
      <c r="P130">
        <f t="shared" si="11"/>
        <v>18</v>
      </c>
    </row>
    <row r="131" spans="1:16" x14ac:dyDescent="0.25">
      <c r="A131" s="36" t="s">
        <v>2</v>
      </c>
      <c r="B131" s="36" t="s">
        <v>224</v>
      </c>
      <c r="C131" t="s">
        <v>224</v>
      </c>
      <c r="D131" t="s">
        <v>155</v>
      </c>
      <c r="E131" s="33" t="str">
        <f t="shared" ref="E131:E194" si="12">C131&amp;"-"&amp;D131</f>
        <v>KENDARI-KOLAKA</v>
      </c>
      <c r="F131" s="37">
        <v>23</v>
      </c>
      <c r="G131" s="37">
        <v>20</v>
      </c>
      <c r="H131" s="37">
        <v>16</v>
      </c>
      <c r="I131" s="37">
        <v>24</v>
      </c>
      <c r="L131" t="str">
        <f t="shared" si="7"/>
        <v>KENDARI</v>
      </c>
      <c r="M131" t="str">
        <f t="shared" si="8"/>
        <v>KENDARI-KOLAKA</v>
      </c>
      <c r="N131">
        <f t="shared" si="9"/>
        <v>23</v>
      </c>
      <c r="O131">
        <f t="shared" si="10"/>
        <v>20</v>
      </c>
      <c r="P131">
        <f t="shared" si="11"/>
        <v>16</v>
      </c>
    </row>
    <row r="132" spans="1:16" x14ac:dyDescent="0.25">
      <c r="A132" s="36" t="s">
        <v>2</v>
      </c>
      <c r="B132" s="36" t="s">
        <v>224</v>
      </c>
      <c r="C132" t="s">
        <v>224</v>
      </c>
      <c r="D132" t="s">
        <v>156</v>
      </c>
      <c r="E132" s="33" t="str">
        <f t="shared" si="12"/>
        <v>KENDARI-KOLAKA TIMUR</v>
      </c>
      <c r="F132" s="37">
        <v>21</v>
      </c>
      <c r="G132" s="37">
        <v>22</v>
      </c>
      <c r="H132" s="37">
        <v>12</v>
      </c>
      <c r="I132" s="37">
        <v>23</v>
      </c>
      <c r="L132" t="str">
        <f t="shared" ref="L132:L195" si="13">B132</f>
        <v>KENDARI</v>
      </c>
      <c r="M132" t="str">
        <f t="shared" ref="M132:M195" si="14">C132&amp;"-"&amp;D132</f>
        <v>KENDARI-KOLAKA TIMUR</v>
      </c>
      <c r="N132">
        <f t="shared" ref="N132:N195" si="15">VLOOKUP($M132,$E:$I,2,0)</f>
        <v>21</v>
      </c>
      <c r="O132">
        <f t="shared" ref="O132:O195" si="16">VLOOKUP($M132,$E:$I,3,0)</f>
        <v>22</v>
      </c>
      <c r="P132">
        <f t="shared" ref="P132:P195" si="17">VLOOKUP($M132,$E:$I,4,0)</f>
        <v>12</v>
      </c>
    </row>
    <row r="133" spans="1:16" x14ac:dyDescent="0.25">
      <c r="A133" s="36" t="s">
        <v>2</v>
      </c>
      <c r="B133" s="36" t="s">
        <v>224</v>
      </c>
      <c r="C133" t="s">
        <v>224</v>
      </c>
      <c r="D133" t="s">
        <v>158</v>
      </c>
      <c r="E133" s="33" t="str">
        <f t="shared" si="12"/>
        <v>KENDARI-KONAWE</v>
      </c>
      <c r="F133" s="37">
        <v>40</v>
      </c>
      <c r="G133" s="37">
        <v>42</v>
      </c>
      <c r="H133" s="37">
        <v>27</v>
      </c>
      <c r="I133" s="37">
        <v>43</v>
      </c>
      <c r="L133" t="str">
        <f t="shared" si="13"/>
        <v>KENDARI</v>
      </c>
      <c r="M133" t="str">
        <f t="shared" si="14"/>
        <v>KENDARI-KONAWE</v>
      </c>
      <c r="N133">
        <f t="shared" si="15"/>
        <v>40</v>
      </c>
      <c r="O133">
        <f t="shared" si="16"/>
        <v>42</v>
      </c>
      <c r="P133">
        <f t="shared" si="17"/>
        <v>27</v>
      </c>
    </row>
    <row r="134" spans="1:16" x14ac:dyDescent="0.25">
      <c r="A134" s="36" t="s">
        <v>2</v>
      </c>
      <c r="B134" s="36" t="s">
        <v>224</v>
      </c>
      <c r="C134" t="s">
        <v>224</v>
      </c>
      <c r="D134" t="s">
        <v>159</v>
      </c>
      <c r="E134" s="33" t="str">
        <f t="shared" si="12"/>
        <v>KENDARI-KONAWE KEPULAUAN</v>
      </c>
      <c r="F134" s="37">
        <v>2</v>
      </c>
      <c r="G134" s="37">
        <v>2</v>
      </c>
      <c r="H134" s="37">
        <v>2</v>
      </c>
      <c r="I134" s="37">
        <v>2</v>
      </c>
      <c r="L134" t="str">
        <f t="shared" si="13"/>
        <v>KENDARI</v>
      </c>
      <c r="M134" t="str">
        <f t="shared" si="14"/>
        <v>KENDARI-KONAWE KEPULAUAN</v>
      </c>
      <c r="N134">
        <f t="shared" si="15"/>
        <v>2</v>
      </c>
      <c r="O134">
        <f t="shared" si="16"/>
        <v>2</v>
      </c>
      <c r="P134">
        <f t="shared" si="17"/>
        <v>2</v>
      </c>
    </row>
    <row r="135" spans="1:16" x14ac:dyDescent="0.25">
      <c r="A135" s="36" t="s">
        <v>2</v>
      </c>
      <c r="B135" s="36" t="s">
        <v>224</v>
      </c>
      <c r="C135" t="s">
        <v>224</v>
      </c>
      <c r="D135" t="s">
        <v>160</v>
      </c>
      <c r="E135" s="33" t="str">
        <f t="shared" si="12"/>
        <v>KENDARI-KONAWE SELATAN</v>
      </c>
      <c r="F135" s="37">
        <v>60</v>
      </c>
      <c r="G135" s="37">
        <v>62</v>
      </c>
      <c r="H135" s="37">
        <v>39</v>
      </c>
      <c r="I135" s="37">
        <v>66</v>
      </c>
      <c r="L135" t="str">
        <f t="shared" si="13"/>
        <v>KENDARI</v>
      </c>
      <c r="M135" t="str">
        <f t="shared" si="14"/>
        <v>KENDARI-KONAWE SELATAN</v>
      </c>
      <c r="N135">
        <f t="shared" si="15"/>
        <v>60</v>
      </c>
      <c r="O135">
        <f t="shared" si="16"/>
        <v>62</v>
      </c>
      <c r="P135">
        <f t="shared" si="17"/>
        <v>39</v>
      </c>
    </row>
    <row r="136" spans="1:16" x14ac:dyDescent="0.25">
      <c r="A136" s="36" t="s">
        <v>2</v>
      </c>
      <c r="B136" s="36" t="s">
        <v>224</v>
      </c>
      <c r="C136" t="s">
        <v>224</v>
      </c>
      <c r="D136" t="s">
        <v>161</v>
      </c>
      <c r="E136" s="33" t="str">
        <f t="shared" si="12"/>
        <v>KENDARI-KONAWE UTARA</v>
      </c>
      <c r="F136" s="37">
        <v>14</v>
      </c>
      <c r="G136" s="37">
        <v>9</v>
      </c>
      <c r="H136" s="37">
        <v>6</v>
      </c>
      <c r="I136" s="37">
        <v>14</v>
      </c>
      <c r="L136" t="str">
        <f t="shared" si="13"/>
        <v>KENDARI</v>
      </c>
      <c r="M136" t="str">
        <f t="shared" si="14"/>
        <v>KENDARI-KONAWE UTARA</v>
      </c>
      <c r="N136">
        <f t="shared" si="15"/>
        <v>14</v>
      </c>
      <c r="O136">
        <f t="shared" si="16"/>
        <v>9</v>
      </c>
      <c r="P136">
        <f t="shared" si="17"/>
        <v>6</v>
      </c>
    </row>
    <row r="137" spans="1:16" x14ac:dyDescent="0.25">
      <c r="A137" s="36" t="s">
        <v>2</v>
      </c>
      <c r="B137" s="36" t="s">
        <v>224</v>
      </c>
      <c r="C137" t="s">
        <v>224</v>
      </c>
      <c r="D137" t="s">
        <v>165</v>
      </c>
      <c r="E137" s="33" t="str">
        <f t="shared" si="12"/>
        <v>KENDARI-KOTA KENDARI</v>
      </c>
      <c r="F137" s="37">
        <v>169</v>
      </c>
      <c r="G137" s="37">
        <v>176</v>
      </c>
      <c r="H137" s="37">
        <v>173</v>
      </c>
      <c r="I137" s="37">
        <v>182</v>
      </c>
      <c r="L137" t="str">
        <f t="shared" si="13"/>
        <v>KENDARI</v>
      </c>
      <c r="M137" t="str">
        <f t="shared" si="14"/>
        <v>KENDARI-KOTA KENDARI</v>
      </c>
      <c r="N137">
        <f t="shared" si="15"/>
        <v>169</v>
      </c>
      <c r="O137">
        <f t="shared" si="16"/>
        <v>176</v>
      </c>
      <c r="P137">
        <f t="shared" si="17"/>
        <v>173</v>
      </c>
    </row>
    <row r="138" spans="1:16" x14ac:dyDescent="0.25">
      <c r="A138" s="36" t="s">
        <v>2</v>
      </c>
      <c r="B138" s="36" t="s">
        <v>224</v>
      </c>
      <c r="C138" t="s">
        <v>157</v>
      </c>
      <c r="D138" t="s">
        <v>155</v>
      </c>
      <c r="E138" s="33" t="str">
        <f t="shared" si="12"/>
        <v>KOLAKA UTARA-KOLAKA</v>
      </c>
      <c r="F138" s="37">
        <v>31</v>
      </c>
      <c r="G138" s="37">
        <v>34</v>
      </c>
      <c r="H138" s="37">
        <v>23</v>
      </c>
      <c r="I138" s="37">
        <v>35</v>
      </c>
      <c r="L138" t="str">
        <f t="shared" si="13"/>
        <v>KENDARI</v>
      </c>
      <c r="M138" t="str">
        <f t="shared" si="14"/>
        <v>KOLAKA UTARA-KOLAKA</v>
      </c>
      <c r="N138">
        <f t="shared" si="15"/>
        <v>31</v>
      </c>
      <c r="O138">
        <f t="shared" si="16"/>
        <v>34</v>
      </c>
      <c r="P138">
        <f t="shared" si="17"/>
        <v>23</v>
      </c>
    </row>
    <row r="139" spans="1:16" x14ac:dyDescent="0.25">
      <c r="A139" s="36" t="s">
        <v>2</v>
      </c>
      <c r="B139" s="36" t="s">
        <v>224</v>
      </c>
      <c r="C139" t="s">
        <v>157</v>
      </c>
      <c r="D139" t="s">
        <v>157</v>
      </c>
      <c r="E139" s="33" t="str">
        <f t="shared" si="12"/>
        <v>KOLAKA UTARA-KOLAKA UTARA</v>
      </c>
      <c r="F139" s="37">
        <v>36</v>
      </c>
      <c r="G139" s="37">
        <v>34</v>
      </c>
      <c r="H139" s="37">
        <v>15</v>
      </c>
      <c r="I139" s="37">
        <v>36</v>
      </c>
      <c r="L139" t="str">
        <f t="shared" si="13"/>
        <v>KENDARI</v>
      </c>
      <c r="M139" t="str">
        <f t="shared" si="14"/>
        <v>KOLAKA UTARA-KOLAKA UTARA</v>
      </c>
      <c r="N139">
        <f t="shared" si="15"/>
        <v>36</v>
      </c>
      <c r="O139">
        <f t="shared" si="16"/>
        <v>34</v>
      </c>
      <c r="P139">
        <f t="shared" si="17"/>
        <v>15</v>
      </c>
    </row>
    <row r="140" spans="1:16" x14ac:dyDescent="0.25">
      <c r="A140" s="36" t="s">
        <v>2</v>
      </c>
      <c r="B140" s="36" t="s">
        <v>232</v>
      </c>
      <c r="C140" t="s">
        <v>222</v>
      </c>
      <c r="D140" t="s">
        <v>127</v>
      </c>
      <c r="E140" s="33" t="str">
        <f t="shared" si="12"/>
        <v>BARRU MAROS-BARRU</v>
      </c>
      <c r="F140" s="37">
        <v>41</v>
      </c>
      <c r="G140" s="37">
        <v>37</v>
      </c>
      <c r="H140" s="37">
        <v>24</v>
      </c>
      <c r="I140" s="37">
        <v>45</v>
      </c>
      <c r="L140" t="str">
        <f t="shared" si="13"/>
        <v>MAKASSAR</v>
      </c>
      <c r="M140" t="str">
        <f t="shared" si="14"/>
        <v>BARRU MAROS-BARRU</v>
      </c>
      <c r="N140">
        <f t="shared" si="15"/>
        <v>41</v>
      </c>
      <c r="O140">
        <f t="shared" si="16"/>
        <v>37</v>
      </c>
      <c r="P140">
        <f t="shared" si="17"/>
        <v>24</v>
      </c>
    </row>
    <row r="141" spans="1:16" x14ac:dyDescent="0.25">
      <c r="A141" s="36" t="s">
        <v>2</v>
      </c>
      <c r="B141" s="36" t="s">
        <v>232</v>
      </c>
      <c r="C141" t="s">
        <v>222</v>
      </c>
      <c r="D141" t="s">
        <v>183</v>
      </c>
      <c r="E141" s="33" t="str">
        <f t="shared" si="12"/>
        <v>BARRU MAROS-MAROS</v>
      </c>
      <c r="F141" s="37">
        <v>91</v>
      </c>
      <c r="G141" s="37">
        <v>93</v>
      </c>
      <c r="H141" s="37">
        <v>65</v>
      </c>
      <c r="I141" s="37">
        <v>101</v>
      </c>
      <c r="L141" t="str">
        <f t="shared" si="13"/>
        <v>MAKASSAR</v>
      </c>
      <c r="M141" t="str">
        <f t="shared" si="14"/>
        <v>BARRU MAROS-MAROS</v>
      </c>
      <c r="N141">
        <f t="shared" si="15"/>
        <v>91</v>
      </c>
      <c r="O141">
        <f t="shared" si="16"/>
        <v>93</v>
      </c>
      <c r="P141">
        <f t="shared" si="17"/>
        <v>65</v>
      </c>
    </row>
    <row r="142" spans="1:16" x14ac:dyDescent="0.25">
      <c r="A142" s="36" t="s">
        <v>2</v>
      </c>
      <c r="B142" s="36" t="s">
        <v>232</v>
      </c>
      <c r="C142" t="s">
        <v>222</v>
      </c>
      <c r="D142" t="s">
        <v>192</v>
      </c>
      <c r="E142" s="33" t="str">
        <f t="shared" si="12"/>
        <v>BARRU MAROS-PANGKAJENE DAN KEPULAUAN</v>
      </c>
      <c r="F142" s="37">
        <v>63</v>
      </c>
      <c r="G142" s="37">
        <v>58</v>
      </c>
      <c r="H142" s="37">
        <v>30</v>
      </c>
      <c r="I142" s="37">
        <v>68</v>
      </c>
      <c r="L142" t="str">
        <f t="shared" si="13"/>
        <v>MAKASSAR</v>
      </c>
      <c r="M142" t="str">
        <f t="shared" si="14"/>
        <v>BARRU MAROS-PANGKAJENE DAN KEPULAUAN</v>
      </c>
      <c r="N142">
        <f t="shared" si="15"/>
        <v>63</v>
      </c>
      <c r="O142">
        <f t="shared" si="16"/>
        <v>58</v>
      </c>
      <c r="P142">
        <f t="shared" si="17"/>
        <v>30</v>
      </c>
    </row>
    <row r="143" spans="1:16" x14ac:dyDescent="0.25">
      <c r="A143" s="36" t="s">
        <v>2</v>
      </c>
      <c r="B143" s="36" t="s">
        <v>232</v>
      </c>
      <c r="C143" t="s">
        <v>222</v>
      </c>
      <c r="D143" t="s">
        <v>204</v>
      </c>
      <c r="E143" s="33" t="str">
        <f t="shared" si="12"/>
        <v>BARRU MAROS-SOPPENG</v>
      </c>
      <c r="F143" s="37">
        <v>57</v>
      </c>
      <c r="G143" s="37">
        <v>44</v>
      </c>
      <c r="H143" s="37">
        <v>25</v>
      </c>
      <c r="I143" s="37">
        <v>67</v>
      </c>
      <c r="L143" t="str">
        <f t="shared" si="13"/>
        <v>MAKASSAR</v>
      </c>
      <c r="M143" t="str">
        <f t="shared" si="14"/>
        <v>BARRU MAROS-SOPPENG</v>
      </c>
      <c r="N143">
        <f t="shared" si="15"/>
        <v>57</v>
      </c>
      <c r="O143">
        <f t="shared" si="16"/>
        <v>44</v>
      </c>
      <c r="P143">
        <f t="shared" si="17"/>
        <v>25</v>
      </c>
    </row>
    <row r="144" spans="1:16" x14ac:dyDescent="0.25">
      <c r="A144" s="36" t="s">
        <v>2</v>
      </c>
      <c r="B144" s="36" t="s">
        <v>232</v>
      </c>
      <c r="C144" t="s">
        <v>221</v>
      </c>
      <c r="D144" t="s">
        <v>126</v>
      </c>
      <c r="E144" s="33" t="str">
        <f t="shared" si="12"/>
        <v>BONE BULUKUMBA-BANTAENG</v>
      </c>
      <c r="F144" s="37">
        <v>29</v>
      </c>
      <c r="G144" s="37">
        <v>21</v>
      </c>
      <c r="H144" s="37">
        <v>20</v>
      </c>
      <c r="I144" s="37">
        <v>30</v>
      </c>
      <c r="L144" t="str">
        <f t="shared" si="13"/>
        <v>MAKASSAR</v>
      </c>
      <c r="M144" t="str">
        <f t="shared" si="14"/>
        <v>BONE BULUKUMBA-BANTAENG</v>
      </c>
      <c r="N144">
        <f t="shared" si="15"/>
        <v>29</v>
      </c>
      <c r="O144">
        <f t="shared" si="16"/>
        <v>21</v>
      </c>
      <c r="P144">
        <f t="shared" si="17"/>
        <v>20</v>
      </c>
    </row>
    <row r="145" spans="1:16" x14ac:dyDescent="0.25">
      <c r="A145" s="36" t="s">
        <v>2</v>
      </c>
      <c r="B145" s="36" t="s">
        <v>232</v>
      </c>
      <c r="C145" t="s">
        <v>221</v>
      </c>
      <c r="D145" t="s">
        <v>134</v>
      </c>
      <c r="E145" s="33" t="str">
        <f t="shared" si="12"/>
        <v>BONE BULUKUMBA-BONE</v>
      </c>
      <c r="F145" s="37">
        <v>185</v>
      </c>
      <c r="G145" s="37">
        <v>166</v>
      </c>
      <c r="H145" s="37">
        <v>72</v>
      </c>
      <c r="I145" s="37">
        <v>195</v>
      </c>
      <c r="L145" t="str">
        <f t="shared" si="13"/>
        <v>MAKASSAR</v>
      </c>
      <c r="M145" t="str">
        <f t="shared" si="14"/>
        <v>BONE BULUKUMBA-BONE</v>
      </c>
      <c r="N145">
        <f t="shared" si="15"/>
        <v>185</v>
      </c>
      <c r="O145">
        <f t="shared" si="16"/>
        <v>166</v>
      </c>
      <c r="P145">
        <f t="shared" si="17"/>
        <v>72</v>
      </c>
    </row>
    <row r="146" spans="1:16" x14ac:dyDescent="0.25">
      <c r="A146" s="36" t="s">
        <v>2</v>
      </c>
      <c r="B146" s="36" t="s">
        <v>232</v>
      </c>
      <c r="C146" t="s">
        <v>221</v>
      </c>
      <c r="D146" t="s">
        <v>136</v>
      </c>
      <c r="E146" s="33" t="str">
        <f t="shared" si="12"/>
        <v>BONE BULUKUMBA-BULUKUMBA</v>
      </c>
      <c r="F146" s="37">
        <v>89</v>
      </c>
      <c r="G146" s="37">
        <v>66</v>
      </c>
      <c r="H146" s="37">
        <v>33</v>
      </c>
      <c r="I146" s="37">
        <v>94</v>
      </c>
      <c r="L146" t="str">
        <f t="shared" si="13"/>
        <v>MAKASSAR</v>
      </c>
      <c r="M146" t="str">
        <f t="shared" si="14"/>
        <v>BONE BULUKUMBA-BULUKUMBA</v>
      </c>
      <c r="N146">
        <f t="shared" si="15"/>
        <v>89</v>
      </c>
      <c r="O146">
        <f t="shared" si="16"/>
        <v>66</v>
      </c>
      <c r="P146">
        <f t="shared" si="17"/>
        <v>33</v>
      </c>
    </row>
    <row r="147" spans="1:16" x14ac:dyDescent="0.25">
      <c r="A147" s="36" t="s">
        <v>2</v>
      </c>
      <c r="B147" s="36" t="s">
        <v>232</v>
      </c>
      <c r="C147" t="s">
        <v>221</v>
      </c>
      <c r="D147" t="s">
        <v>220</v>
      </c>
      <c r="E147" s="33" t="str">
        <f t="shared" si="12"/>
        <v>BONE BULUKUMBA-KEPULAUAN SELAYAR</v>
      </c>
      <c r="F147" s="37">
        <v>28</v>
      </c>
      <c r="G147" s="37">
        <v>13</v>
      </c>
      <c r="H147" s="37">
        <v>6</v>
      </c>
      <c r="I147" s="37">
        <v>29</v>
      </c>
      <c r="L147" t="str">
        <f t="shared" si="13"/>
        <v>MAKASSAR</v>
      </c>
      <c r="M147" t="str">
        <f t="shared" si="14"/>
        <v>BONE BULUKUMBA-KEPULAUAN SELAYAR</v>
      </c>
      <c r="N147">
        <f t="shared" si="15"/>
        <v>28</v>
      </c>
      <c r="O147">
        <f t="shared" si="16"/>
        <v>13</v>
      </c>
      <c r="P147">
        <f t="shared" si="17"/>
        <v>6</v>
      </c>
    </row>
    <row r="148" spans="1:16" x14ac:dyDescent="0.25">
      <c r="A148" s="36" t="s">
        <v>2</v>
      </c>
      <c r="B148" s="36" t="s">
        <v>232</v>
      </c>
      <c r="C148" t="s">
        <v>221</v>
      </c>
      <c r="D148" t="s">
        <v>203</v>
      </c>
      <c r="E148" s="33" t="str">
        <f t="shared" si="12"/>
        <v>BONE BULUKUMBA-SINJAI</v>
      </c>
      <c r="F148" s="37">
        <v>45</v>
      </c>
      <c r="G148" s="37">
        <v>28</v>
      </c>
      <c r="H148" s="37">
        <v>17</v>
      </c>
      <c r="I148" s="37">
        <v>49</v>
      </c>
      <c r="L148" t="str">
        <f t="shared" si="13"/>
        <v>MAKASSAR</v>
      </c>
      <c r="M148" t="str">
        <f t="shared" si="14"/>
        <v>BONE BULUKUMBA-SINJAI</v>
      </c>
      <c r="N148">
        <f t="shared" si="15"/>
        <v>45</v>
      </c>
      <c r="O148">
        <f t="shared" si="16"/>
        <v>28</v>
      </c>
      <c r="P148">
        <f t="shared" si="17"/>
        <v>17</v>
      </c>
    </row>
    <row r="149" spans="1:16" x14ac:dyDescent="0.25">
      <c r="A149" s="36" t="s">
        <v>2</v>
      </c>
      <c r="B149" s="36" t="s">
        <v>232</v>
      </c>
      <c r="C149" t="s">
        <v>145</v>
      </c>
      <c r="D149" t="s">
        <v>145</v>
      </c>
      <c r="E149" s="33" t="str">
        <f t="shared" si="12"/>
        <v>GOWA-GOWA</v>
      </c>
      <c r="F149" s="37">
        <v>121</v>
      </c>
      <c r="G149" s="37">
        <v>133</v>
      </c>
      <c r="H149" s="37">
        <v>90</v>
      </c>
      <c r="I149" s="37">
        <v>140</v>
      </c>
      <c r="L149" t="str">
        <f t="shared" si="13"/>
        <v>MAKASSAR</v>
      </c>
      <c r="M149" t="str">
        <f t="shared" si="14"/>
        <v>GOWA-GOWA</v>
      </c>
      <c r="N149">
        <f t="shared" si="15"/>
        <v>121</v>
      </c>
      <c r="O149">
        <f t="shared" si="16"/>
        <v>133</v>
      </c>
      <c r="P149">
        <f t="shared" si="17"/>
        <v>90</v>
      </c>
    </row>
    <row r="150" spans="1:16" x14ac:dyDescent="0.25">
      <c r="A150" s="36" t="s">
        <v>2</v>
      </c>
      <c r="B150" s="36" t="s">
        <v>232</v>
      </c>
      <c r="C150" t="s">
        <v>145</v>
      </c>
      <c r="D150" t="s">
        <v>151</v>
      </c>
      <c r="E150" s="33" t="str">
        <f t="shared" si="12"/>
        <v>GOWA-JENEPONTO</v>
      </c>
      <c r="F150" s="37">
        <v>72</v>
      </c>
      <c r="G150" s="37">
        <v>45</v>
      </c>
      <c r="H150" s="37">
        <v>16</v>
      </c>
      <c r="I150" s="37">
        <v>76</v>
      </c>
      <c r="L150" t="str">
        <f t="shared" si="13"/>
        <v>MAKASSAR</v>
      </c>
      <c r="M150" t="str">
        <f t="shared" si="14"/>
        <v>GOWA-JENEPONTO</v>
      </c>
      <c r="N150">
        <f t="shared" si="15"/>
        <v>72</v>
      </c>
      <c r="O150">
        <f t="shared" si="16"/>
        <v>45</v>
      </c>
      <c r="P150">
        <f t="shared" si="17"/>
        <v>16</v>
      </c>
    </row>
    <row r="151" spans="1:16" x14ac:dyDescent="0.25">
      <c r="A151" s="36" t="s">
        <v>2</v>
      </c>
      <c r="B151" s="36" t="s">
        <v>232</v>
      </c>
      <c r="C151" t="s">
        <v>145</v>
      </c>
      <c r="D151" t="s">
        <v>167</v>
      </c>
      <c r="E151" s="33" t="str">
        <f t="shared" si="12"/>
        <v>GOWA-KOTA MAKASSAR</v>
      </c>
      <c r="F151" s="37">
        <v>197</v>
      </c>
      <c r="G151" s="37">
        <v>206</v>
      </c>
      <c r="H151" s="37">
        <v>224</v>
      </c>
      <c r="I151" s="37">
        <v>244</v>
      </c>
      <c r="L151" t="str">
        <f t="shared" si="13"/>
        <v>MAKASSAR</v>
      </c>
      <c r="M151" t="str">
        <f t="shared" si="14"/>
        <v>GOWA-KOTA MAKASSAR</v>
      </c>
      <c r="N151">
        <f t="shared" si="15"/>
        <v>197</v>
      </c>
      <c r="O151">
        <f t="shared" si="16"/>
        <v>206</v>
      </c>
      <c r="P151">
        <f t="shared" si="17"/>
        <v>224</v>
      </c>
    </row>
    <row r="152" spans="1:16" x14ac:dyDescent="0.25">
      <c r="A152" s="36" t="s">
        <v>2</v>
      </c>
      <c r="B152" s="36" t="s">
        <v>232</v>
      </c>
      <c r="C152" t="s">
        <v>145</v>
      </c>
      <c r="D152" t="s">
        <v>205</v>
      </c>
      <c r="E152" s="33" t="str">
        <f t="shared" si="12"/>
        <v>GOWA-TAKALAR</v>
      </c>
      <c r="F152" s="37">
        <v>51</v>
      </c>
      <c r="G152" s="37">
        <v>43</v>
      </c>
      <c r="H152" s="37">
        <v>18</v>
      </c>
      <c r="I152" s="37">
        <v>54</v>
      </c>
      <c r="L152" t="str">
        <f t="shared" si="13"/>
        <v>MAKASSAR</v>
      </c>
      <c r="M152" t="str">
        <f t="shared" si="14"/>
        <v>GOWA-TAKALAR</v>
      </c>
      <c r="N152">
        <f t="shared" si="15"/>
        <v>51</v>
      </c>
      <c r="O152">
        <f t="shared" si="16"/>
        <v>43</v>
      </c>
      <c r="P152">
        <f t="shared" si="17"/>
        <v>18</v>
      </c>
    </row>
    <row r="153" spans="1:16" x14ac:dyDescent="0.25">
      <c r="A153" s="36" t="s">
        <v>2</v>
      </c>
      <c r="B153" s="36" t="s">
        <v>232</v>
      </c>
      <c r="C153" t="s">
        <v>231</v>
      </c>
      <c r="D153" t="s">
        <v>167</v>
      </c>
      <c r="E153" s="33" t="str">
        <f t="shared" si="12"/>
        <v>MAKASSAR INNER-KOTA MAKASSAR</v>
      </c>
      <c r="F153" s="37">
        <v>495</v>
      </c>
      <c r="G153" s="37">
        <v>471</v>
      </c>
      <c r="H153" s="37">
        <v>509</v>
      </c>
      <c r="I153" s="37">
        <v>548</v>
      </c>
      <c r="L153" t="str">
        <f t="shared" si="13"/>
        <v>MAKASSAR</v>
      </c>
      <c r="M153" t="str">
        <f t="shared" si="14"/>
        <v>MAKASSAR INNER-KOTA MAKASSAR</v>
      </c>
      <c r="N153">
        <f t="shared" si="15"/>
        <v>495</v>
      </c>
      <c r="O153">
        <f t="shared" si="16"/>
        <v>471</v>
      </c>
      <c r="P153">
        <f t="shared" si="17"/>
        <v>509</v>
      </c>
    </row>
    <row r="154" spans="1:16" x14ac:dyDescent="0.25">
      <c r="A154" s="36" t="s">
        <v>2</v>
      </c>
      <c r="B154" s="36" t="s">
        <v>229</v>
      </c>
      <c r="C154" t="s">
        <v>223</v>
      </c>
      <c r="D154" t="s">
        <v>131</v>
      </c>
      <c r="E154" s="33" t="str">
        <f t="shared" si="12"/>
        <v>BITUNG MINAHASA TALAUD-BOLAANG MONGONDOW TIMUR</v>
      </c>
      <c r="F154" s="37">
        <v>14</v>
      </c>
      <c r="G154" s="37">
        <v>11</v>
      </c>
      <c r="H154" s="37">
        <v>9</v>
      </c>
      <c r="I154" s="37">
        <v>15</v>
      </c>
      <c r="L154" t="str">
        <f t="shared" si="13"/>
        <v>MANADO</v>
      </c>
      <c r="M154" t="str">
        <f t="shared" si="14"/>
        <v>BITUNG MINAHASA TALAUD-BOLAANG MONGONDOW TIMUR</v>
      </c>
      <c r="N154">
        <f t="shared" si="15"/>
        <v>14</v>
      </c>
      <c r="O154">
        <f t="shared" si="16"/>
        <v>11</v>
      </c>
      <c r="P154">
        <f t="shared" si="17"/>
        <v>9</v>
      </c>
    </row>
    <row r="155" spans="1:16" x14ac:dyDescent="0.25">
      <c r="A155" s="36" t="s">
        <v>2</v>
      </c>
      <c r="B155" s="36" t="s">
        <v>229</v>
      </c>
      <c r="C155" t="s">
        <v>223</v>
      </c>
      <c r="D155" t="s">
        <v>152</v>
      </c>
      <c r="E155" s="33" t="str">
        <f t="shared" si="12"/>
        <v>BITUNG MINAHASA TALAUD-KEPULAUAN SANGIHE</v>
      </c>
      <c r="F155" s="37">
        <v>30</v>
      </c>
      <c r="G155" s="37">
        <v>19</v>
      </c>
      <c r="H155" s="37">
        <v>9</v>
      </c>
      <c r="I155" s="37">
        <v>33</v>
      </c>
      <c r="L155" t="str">
        <f t="shared" si="13"/>
        <v>MANADO</v>
      </c>
      <c r="M155" t="str">
        <f t="shared" si="14"/>
        <v>BITUNG MINAHASA TALAUD-KEPULAUAN SANGIHE</v>
      </c>
      <c r="N155">
        <f t="shared" si="15"/>
        <v>30</v>
      </c>
      <c r="O155">
        <f t="shared" si="16"/>
        <v>19</v>
      </c>
      <c r="P155">
        <f t="shared" si="17"/>
        <v>9</v>
      </c>
    </row>
    <row r="156" spans="1:16" x14ac:dyDescent="0.25">
      <c r="A156" s="36" t="s">
        <v>2</v>
      </c>
      <c r="B156" s="36" t="s">
        <v>229</v>
      </c>
      <c r="C156" t="s">
        <v>223</v>
      </c>
      <c r="D156" t="s">
        <v>154</v>
      </c>
      <c r="E156" s="33" t="str">
        <f t="shared" si="12"/>
        <v>BITUNG MINAHASA TALAUD-KEPULAUAN TALAUD</v>
      </c>
      <c r="F156" s="37">
        <v>17</v>
      </c>
      <c r="G156" s="37">
        <v>8</v>
      </c>
      <c r="H156" s="37">
        <v>1</v>
      </c>
      <c r="I156" s="37">
        <v>18</v>
      </c>
      <c r="L156" t="str">
        <f t="shared" si="13"/>
        <v>MANADO</v>
      </c>
      <c r="M156" t="str">
        <f t="shared" si="14"/>
        <v>BITUNG MINAHASA TALAUD-KEPULAUAN TALAUD</v>
      </c>
      <c r="N156">
        <f t="shared" si="15"/>
        <v>17</v>
      </c>
      <c r="O156">
        <f t="shared" si="16"/>
        <v>8</v>
      </c>
      <c r="P156">
        <f t="shared" si="17"/>
        <v>1</v>
      </c>
    </row>
    <row r="157" spans="1:16" x14ac:dyDescent="0.25">
      <c r="A157" s="36" t="s">
        <v>2</v>
      </c>
      <c r="B157" s="36" t="s">
        <v>229</v>
      </c>
      <c r="C157" t="s">
        <v>223</v>
      </c>
      <c r="D157" t="s">
        <v>163</v>
      </c>
      <c r="E157" s="33" t="str">
        <f t="shared" si="12"/>
        <v>BITUNG MINAHASA TALAUD-KOTA BITUNG</v>
      </c>
      <c r="F157" s="37">
        <v>58</v>
      </c>
      <c r="G157" s="37">
        <v>66</v>
      </c>
      <c r="H157" s="37">
        <v>34</v>
      </c>
      <c r="I157" s="37">
        <v>69</v>
      </c>
      <c r="L157" t="str">
        <f t="shared" si="13"/>
        <v>MANADO</v>
      </c>
      <c r="M157" t="str">
        <f t="shared" si="14"/>
        <v>BITUNG MINAHASA TALAUD-KOTA BITUNG</v>
      </c>
      <c r="N157">
        <f t="shared" si="15"/>
        <v>58</v>
      </c>
      <c r="O157">
        <f t="shared" si="16"/>
        <v>66</v>
      </c>
      <c r="P157">
        <f t="shared" si="17"/>
        <v>34</v>
      </c>
    </row>
    <row r="158" spans="1:16" x14ac:dyDescent="0.25">
      <c r="A158" s="36" t="s">
        <v>2</v>
      </c>
      <c r="B158" s="36" t="s">
        <v>229</v>
      </c>
      <c r="C158" t="s">
        <v>223</v>
      </c>
      <c r="D158" t="s">
        <v>166</v>
      </c>
      <c r="E158" s="33" t="str">
        <f t="shared" si="12"/>
        <v>BITUNG MINAHASA TALAUD-KOTA KOTAMOBAGU</v>
      </c>
      <c r="F158" s="37">
        <v>33</v>
      </c>
      <c r="G158" s="37">
        <v>44</v>
      </c>
      <c r="H158" s="37">
        <v>23</v>
      </c>
      <c r="I158" s="37">
        <v>45</v>
      </c>
      <c r="L158" t="str">
        <f t="shared" si="13"/>
        <v>MANADO</v>
      </c>
      <c r="M158" t="str">
        <f t="shared" si="14"/>
        <v>BITUNG MINAHASA TALAUD-KOTA KOTAMOBAGU</v>
      </c>
      <c r="N158">
        <f t="shared" si="15"/>
        <v>33</v>
      </c>
      <c r="O158">
        <f t="shared" si="16"/>
        <v>44</v>
      </c>
      <c r="P158">
        <f t="shared" si="17"/>
        <v>23</v>
      </c>
    </row>
    <row r="159" spans="1:16" x14ac:dyDescent="0.25">
      <c r="A159" s="36" t="s">
        <v>2</v>
      </c>
      <c r="B159" s="36" t="s">
        <v>229</v>
      </c>
      <c r="C159" t="s">
        <v>223</v>
      </c>
      <c r="D159" t="s">
        <v>174</v>
      </c>
      <c r="E159" s="33" t="str">
        <f t="shared" si="12"/>
        <v>BITUNG MINAHASA TALAUD-KOTA TOMOHON</v>
      </c>
      <c r="F159" s="37">
        <v>32</v>
      </c>
      <c r="G159" s="37">
        <v>36</v>
      </c>
      <c r="H159" s="37">
        <v>28</v>
      </c>
      <c r="I159" s="37">
        <v>38</v>
      </c>
      <c r="L159" t="str">
        <f t="shared" si="13"/>
        <v>MANADO</v>
      </c>
      <c r="M159" t="str">
        <f t="shared" si="14"/>
        <v>BITUNG MINAHASA TALAUD-KOTA TOMOHON</v>
      </c>
      <c r="N159">
        <f t="shared" si="15"/>
        <v>32</v>
      </c>
      <c r="O159">
        <f t="shared" si="16"/>
        <v>36</v>
      </c>
      <c r="P159">
        <f t="shared" si="17"/>
        <v>28</v>
      </c>
    </row>
    <row r="160" spans="1:16" x14ac:dyDescent="0.25">
      <c r="A160" s="36" t="s">
        <v>2</v>
      </c>
      <c r="B160" s="36" t="s">
        <v>229</v>
      </c>
      <c r="C160" t="s">
        <v>223</v>
      </c>
      <c r="D160" t="s">
        <v>184</v>
      </c>
      <c r="E160" s="33" t="str">
        <f t="shared" si="12"/>
        <v>BITUNG MINAHASA TALAUD-MINAHASA</v>
      </c>
      <c r="F160" s="37">
        <v>94</v>
      </c>
      <c r="G160" s="37">
        <v>101</v>
      </c>
      <c r="H160" s="37">
        <v>60</v>
      </c>
      <c r="I160" s="37">
        <v>114</v>
      </c>
      <c r="L160" t="str">
        <f t="shared" si="13"/>
        <v>MANADO</v>
      </c>
      <c r="M160" t="str">
        <f t="shared" si="14"/>
        <v>BITUNG MINAHASA TALAUD-MINAHASA</v>
      </c>
      <c r="N160">
        <f t="shared" si="15"/>
        <v>94</v>
      </c>
      <c r="O160">
        <f t="shared" si="16"/>
        <v>101</v>
      </c>
      <c r="P160">
        <f t="shared" si="17"/>
        <v>60</v>
      </c>
    </row>
    <row r="161" spans="1:16" x14ac:dyDescent="0.25">
      <c r="A161" s="36" t="s">
        <v>2</v>
      </c>
      <c r="B161" s="36" t="s">
        <v>229</v>
      </c>
      <c r="C161" t="s">
        <v>223</v>
      </c>
      <c r="D161" t="s">
        <v>185</v>
      </c>
      <c r="E161" s="33" t="str">
        <f t="shared" si="12"/>
        <v>BITUNG MINAHASA TALAUD-MINAHASA SELATAN</v>
      </c>
      <c r="F161" s="37">
        <v>44</v>
      </c>
      <c r="G161" s="37">
        <v>40</v>
      </c>
      <c r="H161" s="37">
        <v>22</v>
      </c>
      <c r="I161" s="37">
        <v>52</v>
      </c>
      <c r="L161" t="str">
        <f t="shared" si="13"/>
        <v>MANADO</v>
      </c>
      <c r="M161" t="str">
        <f t="shared" si="14"/>
        <v>BITUNG MINAHASA TALAUD-MINAHASA SELATAN</v>
      </c>
      <c r="N161">
        <f t="shared" si="15"/>
        <v>44</v>
      </c>
      <c r="O161">
        <f t="shared" si="16"/>
        <v>40</v>
      </c>
      <c r="P161">
        <f t="shared" si="17"/>
        <v>22</v>
      </c>
    </row>
    <row r="162" spans="1:16" x14ac:dyDescent="0.25">
      <c r="A162" s="36" t="s">
        <v>2</v>
      </c>
      <c r="B162" s="36" t="s">
        <v>229</v>
      </c>
      <c r="C162" t="s">
        <v>223</v>
      </c>
      <c r="D162" t="s">
        <v>186</v>
      </c>
      <c r="E162" s="33" t="str">
        <f t="shared" si="12"/>
        <v>BITUNG MINAHASA TALAUD-MINAHASA TENGGARA</v>
      </c>
      <c r="F162" s="37">
        <v>22</v>
      </c>
      <c r="G162" s="37">
        <v>17</v>
      </c>
      <c r="H162" s="37">
        <v>13</v>
      </c>
      <c r="I162" s="37">
        <v>23</v>
      </c>
      <c r="L162" t="str">
        <f t="shared" si="13"/>
        <v>MANADO</v>
      </c>
      <c r="M162" t="str">
        <f t="shared" si="14"/>
        <v>BITUNG MINAHASA TALAUD-MINAHASA TENGGARA</v>
      </c>
      <c r="N162">
        <f t="shared" si="15"/>
        <v>22</v>
      </c>
      <c r="O162">
        <f t="shared" si="16"/>
        <v>17</v>
      </c>
      <c r="P162">
        <f t="shared" si="17"/>
        <v>13</v>
      </c>
    </row>
    <row r="163" spans="1:16" x14ac:dyDescent="0.25">
      <c r="A163" s="36" t="s">
        <v>2</v>
      </c>
      <c r="B163" s="36" t="s">
        <v>229</v>
      </c>
      <c r="C163" t="s">
        <v>223</v>
      </c>
      <c r="D163" t="s">
        <v>187</v>
      </c>
      <c r="E163" s="33" t="str">
        <f t="shared" si="12"/>
        <v>BITUNG MINAHASA TALAUD-MINAHASA UTARA</v>
      </c>
      <c r="F163" s="37">
        <v>80</v>
      </c>
      <c r="G163" s="37">
        <v>68</v>
      </c>
      <c r="H163" s="37">
        <v>46</v>
      </c>
      <c r="I163" s="37">
        <v>86</v>
      </c>
      <c r="L163" t="str">
        <f t="shared" si="13"/>
        <v>MANADO</v>
      </c>
      <c r="M163" t="str">
        <f t="shared" si="14"/>
        <v>BITUNG MINAHASA TALAUD-MINAHASA UTARA</v>
      </c>
      <c r="N163">
        <f t="shared" si="15"/>
        <v>80</v>
      </c>
      <c r="O163">
        <f t="shared" si="16"/>
        <v>68</v>
      </c>
      <c r="P163">
        <f t="shared" si="17"/>
        <v>46</v>
      </c>
    </row>
    <row r="164" spans="1:16" x14ac:dyDescent="0.25">
      <c r="A164" s="36" t="s">
        <v>2</v>
      </c>
      <c r="B164" s="36" t="s">
        <v>229</v>
      </c>
      <c r="C164" t="s">
        <v>223</v>
      </c>
      <c r="D164" t="s">
        <v>200</v>
      </c>
      <c r="E164" s="33" t="str">
        <f t="shared" si="12"/>
        <v>BITUNG MINAHASA TALAUD-SIAU TAGULANDANG BIARO</v>
      </c>
      <c r="F164" s="37">
        <v>20</v>
      </c>
      <c r="G164" s="37">
        <v>14</v>
      </c>
      <c r="H164" s="37">
        <v>6</v>
      </c>
      <c r="I164" s="37">
        <v>23</v>
      </c>
      <c r="L164" t="str">
        <f t="shared" si="13"/>
        <v>MANADO</v>
      </c>
      <c r="M164" t="str">
        <f t="shared" si="14"/>
        <v>BITUNG MINAHASA TALAUD-SIAU TAGULANDANG BIARO</v>
      </c>
      <c r="N164">
        <f t="shared" si="15"/>
        <v>20</v>
      </c>
      <c r="O164">
        <f t="shared" si="16"/>
        <v>14</v>
      </c>
      <c r="P164">
        <f t="shared" si="17"/>
        <v>6</v>
      </c>
    </row>
    <row r="165" spans="1:16" x14ac:dyDescent="0.25">
      <c r="A165" s="36" t="s">
        <v>2</v>
      </c>
      <c r="B165" s="36" t="s">
        <v>229</v>
      </c>
      <c r="C165" t="s">
        <v>229</v>
      </c>
      <c r="D165" t="s">
        <v>168</v>
      </c>
      <c r="E165" s="33" t="str">
        <f t="shared" si="12"/>
        <v>MANADO-KOTA MANADO</v>
      </c>
      <c r="F165" s="37">
        <v>256</v>
      </c>
      <c r="G165" s="37">
        <v>276</v>
      </c>
      <c r="H165" s="37">
        <v>242</v>
      </c>
      <c r="I165" s="37">
        <v>284</v>
      </c>
      <c r="L165" t="str">
        <f t="shared" si="13"/>
        <v>MANADO</v>
      </c>
      <c r="M165" t="str">
        <f t="shared" si="14"/>
        <v>MANADO-KOTA MANADO</v>
      </c>
      <c r="N165">
        <f t="shared" si="15"/>
        <v>256</v>
      </c>
      <c r="O165">
        <f t="shared" si="16"/>
        <v>276</v>
      </c>
      <c r="P165">
        <f t="shared" si="17"/>
        <v>242</v>
      </c>
    </row>
    <row r="166" spans="1:16" x14ac:dyDescent="0.25">
      <c r="A166" s="36" t="s">
        <v>2</v>
      </c>
      <c r="B166" s="36" t="s">
        <v>229</v>
      </c>
      <c r="C166" t="s">
        <v>228</v>
      </c>
      <c r="D166" t="s">
        <v>146</v>
      </c>
      <c r="E166" s="33" t="str">
        <f t="shared" si="12"/>
        <v>TERNATE-HALMAHERA BARAT</v>
      </c>
      <c r="F166" s="37">
        <v>12</v>
      </c>
      <c r="G166" s="37">
        <v>9</v>
      </c>
      <c r="H166" s="37">
        <v>8</v>
      </c>
      <c r="I166" s="37">
        <v>13</v>
      </c>
      <c r="L166" t="str">
        <f t="shared" si="13"/>
        <v>MANADO</v>
      </c>
      <c r="M166" t="str">
        <f t="shared" si="14"/>
        <v>TERNATE-HALMAHERA BARAT</v>
      </c>
      <c r="N166">
        <f t="shared" si="15"/>
        <v>12</v>
      </c>
      <c r="O166">
        <f t="shared" si="16"/>
        <v>9</v>
      </c>
      <c r="P166">
        <f t="shared" si="17"/>
        <v>8</v>
      </c>
    </row>
    <row r="167" spans="1:16" x14ac:dyDescent="0.25">
      <c r="A167" s="36" t="s">
        <v>2</v>
      </c>
      <c r="B167" s="36" t="s">
        <v>229</v>
      </c>
      <c r="C167" t="s">
        <v>228</v>
      </c>
      <c r="D167" t="s">
        <v>147</v>
      </c>
      <c r="E167" s="33" t="str">
        <f t="shared" si="12"/>
        <v>TERNATE-HALMAHERA SELATAN</v>
      </c>
      <c r="F167" s="37">
        <v>34</v>
      </c>
      <c r="G167" s="37">
        <v>23</v>
      </c>
      <c r="H167" s="37">
        <v>15</v>
      </c>
      <c r="I167" s="37">
        <v>37</v>
      </c>
      <c r="L167" t="str">
        <f t="shared" si="13"/>
        <v>MANADO</v>
      </c>
      <c r="M167" t="str">
        <f t="shared" si="14"/>
        <v>TERNATE-HALMAHERA SELATAN</v>
      </c>
      <c r="N167">
        <f t="shared" si="15"/>
        <v>34</v>
      </c>
      <c r="O167">
        <f t="shared" si="16"/>
        <v>23</v>
      </c>
      <c r="P167">
        <f t="shared" si="17"/>
        <v>15</v>
      </c>
    </row>
    <row r="168" spans="1:16" x14ac:dyDescent="0.25">
      <c r="A168" s="36" t="s">
        <v>2</v>
      </c>
      <c r="B168" s="36" t="s">
        <v>229</v>
      </c>
      <c r="C168" t="s">
        <v>228</v>
      </c>
      <c r="D168" t="s">
        <v>148</v>
      </c>
      <c r="E168" s="33" t="str">
        <f t="shared" si="12"/>
        <v>TERNATE-HALMAHERA TENGAH</v>
      </c>
      <c r="F168" s="37">
        <v>5</v>
      </c>
      <c r="G168" s="37">
        <v>3</v>
      </c>
      <c r="H168" s="37">
        <v>2</v>
      </c>
      <c r="I168" s="37">
        <v>6</v>
      </c>
      <c r="L168" t="str">
        <f t="shared" si="13"/>
        <v>MANADO</v>
      </c>
      <c r="M168" t="str">
        <f t="shared" si="14"/>
        <v>TERNATE-HALMAHERA TENGAH</v>
      </c>
      <c r="N168">
        <f t="shared" si="15"/>
        <v>5</v>
      </c>
      <c r="O168">
        <f t="shared" si="16"/>
        <v>3</v>
      </c>
      <c r="P168">
        <f t="shared" si="17"/>
        <v>2</v>
      </c>
    </row>
    <row r="169" spans="1:16" x14ac:dyDescent="0.25">
      <c r="A169" s="36" t="s">
        <v>2</v>
      </c>
      <c r="B169" s="36" t="s">
        <v>229</v>
      </c>
      <c r="C169" t="s">
        <v>228</v>
      </c>
      <c r="D169" t="s">
        <v>149</v>
      </c>
      <c r="E169" s="33" t="str">
        <f t="shared" si="12"/>
        <v>TERNATE-HALMAHERA TIMUR</v>
      </c>
      <c r="F169" s="37">
        <v>18</v>
      </c>
      <c r="G169" s="37">
        <v>13</v>
      </c>
      <c r="H169" s="37">
        <v>8</v>
      </c>
      <c r="I169" s="37">
        <v>19</v>
      </c>
      <c r="L169" t="str">
        <f t="shared" si="13"/>
        <v>MANADO</v>
      </c>
      <c r="M169" t="str">
        <f t="shared" si="14"/>
        <v>TERNATE-HALMAHERA TIMUR</v>
      </c>
      <c r="N169">
        <f t="shared" si="15"/>
        <v>18</v>
      </c>
      <c r="O169">
        <f t="shared" si="16"/>
        <v>13</v>
      </c>
      <c r="P169">
        <f t="shared" si="17"/>
        <v>8</v>
      </c>
    </row>
    <row r="170" spans="1:16" x14ac:dyDescent="0.25">
      <c r="A170" s="36" t="s">
        <v>2</v>
      </c>
      <c r="B170" s="36" t="s">
        <v>229</v>
      </c>
      <c r="C170" t="s">
        <v>228</v>
      </c>
      <c r="D170" t="s">
        <v>150</v>
      </c>
      <c r="E170" s="33" t="str">
        <f t="shared" si="12"/>
        <v>TERNATE-HALMAHERA UTARA</v>
      </c>
      <c r="F170" s="37">
        <v>27</v>
      </c>
      <c r="G170" s="37">
        <v>34</v>
      </c>
      <c r="H170" s="37">
        <v>19</v>
      </c>
      <c r="I170" s="37">
        <v>38</v>
      </c>
      <c r="L170" t="str">
        <f t="shared" si="13"/>
        <v>MANADO</v>
      </c>
      <c r="M170" t="str">
        <f t="shared" si="14"/>
        <v>TERNATE-HALMAHERA UTARA</v>
      </c>
      <c r="N170">
        <f t="shared" si="15"/>
        <v>27</v>
      </c>
      <c r="O170">
        <f t="shared" si="16"/>
        <v>34</v>
      </c>
      <c r="P170">
        <f t="shared" si="17"/>
        <v>19</v>
      </c>
    </row>
    <row r="171" spans="1:16" x14ac:dyDescent="0.25">
      <c r="A171" s="36" t="s">
        <v>2</v>
      </c>
      <c r="B171" s="36" t="s">
        <v>229</v>
      </c>
      <c r="C171" t="s">
        <v>228</v>
      </c>
      <c r="D171" t="s">
        <v>153</v>
      </c>
      <c r="E171" s="33" t="str">
        <f t="shared" si="12"/>
        <v>TERNATE-KEPULAUAN SULA</v>
      </c>
      <c r="F171" s="37">
        <v>10</v>
      </c>
      <c r="G171" s="37">
        <v>8</v>
      </c>
      <c r="H171" s="37">
        <v>6</v>
      </c>
      <c r="I171" s="37">
        <v>10</v>
      </c>
      <c r="L171" t="str">
        <f t="shared" si="13"/>
        <v>MANADO</v>
      </c>
      <c r="M171" t="str">
        <f t="shared" si="14"/>
        <v>TERNATE-KEPULAUAN SULA</v>
      </c>
      <c r="N171">
        <f t="shared" si="15"/>
        <v>10</v>
      </c>
      <c r="O171">
        <f t="shared" si="16"/>
        <v>8</v>
      </c>
      <c r="P171">
        <f t="shared" si="17"/>
        <v>6</v>
      </c>
    </row>
    <row r="172" spans="1:16" x14ac:dyDescent="0.25">
      <c r="A172" s="36" t="s">
        <v>2</v>
      </c>
      <c r="B172" s="36" t="s">
        <v>229</v>
      </c>
      <c r="C172" t="s">
        <v>228</v>
      </c>
      <c r="D172" t="s">
        <v>172</v>
      </c>
      <c r="E172" s="33" t="str">
        <f t="shared" si="12"/>
        <v>TERNATE-KOTA TERNATE</v>
      </c>
      <c r="F172" s="37">
        <v>80</v>
      </c>
      <c r="G172" s="37">
        <v>86</v>
      </c>
      <c r="H172" s="37">
        <v>78</v>
      </c>
      <c r="I172" s="37">
        <v>89</v>
      </c>
      <c r="L172" t="str">
        <f t="shared" si="13"/>
        <v>MANADO</v>
      </c>
      <c r="M172" t="str">
        <f t="shared" si="14"/>
        <v>TERNATE-KOTA TERNATE</v>
      </c>
      <c r="N172">
        <f t="shared" si="15"/>
        <v>80</v>
      </c>
      <c r="O172">
        <f t="shared" si="16"/>
        <v>86</v>
      </c>
      <c r="P172">
        <f t="shared" si="17"/>
        <v>78</v>
      </c>
    </row>
    <row r="173" spans="1:16" x14ac:dyDescent="0.25">
      <c r="A173" s="36" t="s">
        <v>2</v>
      </c>
      <c r="B173" s="36" t="s">
        <v>229</v>
      </c>
      <c r="C173" t="s">
        <v>228</v>
      </c>
      <c r="D173" t="s">
        <v>173</v>
      </c>
      <c r="E173" s="33" t="str">
        <f t="shared" si="12"/>
        <v>TERNATE-KOTA TIDORE KEPULAUAN</v>
      </c>
      <c r="F173" s="37">
        <v>30</v>
      </c>
      <c r="G173" s="37">
        <v>26</v>
      </c>
      <c r="H173" s="37">
        <v>19</v>
      </c>
      <c r="I173" s="37">
        <v>31</v>
      </c>
      <c r="L173" t="str">
        <f t="shared" si="13"/>
        <v>MANADO</v>
      </c>
      <c r="M173" t="str">
        <f t="shared" si="14"/>
        <v>TERNATE-KOTA TIDORE KEPULAUAN</v>
      </c>
      <c r="N173">
        <f t="shared" si="15"/>
        <v>30</v>
      </c>
      <c r="O173">
        <f t="shared" si="16"/>
        <v>26</v>
      </c>
      <c r="P173">
        <f t="shared" si="17"/>
        <v>19</v>
      </c>
    </row>
    <row r="174" spans="1:16" x14ac:dyDescent="0.25">
      <c r="A174" s="36" t="s">
        <v>2</v>
      </c>
      <c r="B174" s="36" t="s">
        <v>229</v>
      </c>
      <c r="C174" t="s">
        <v>228</v>
      </c>
      <c r="D174" t="s">
        <v>198</v>
      </c>
      <c r="E174" s="33" t="str">
        <f t="shared" si="12"/>
        <v>TERNATE-PULAU MOROTAI</v>
      </c>
      <c r="F174" s="37">
        <v>8</v>
      </c>
      <c r="G174" s="37">
        <v>8</v>
      </c>
      <c r="H174" s="37">
        <v>5</v>
      </c>
      <c r="I174" s="37">
        <v>9</v>
      </c>
      <c r="L174" t="str">
        <f t="shared" si="13"/>
        <v>MANADO</v>
      </c>
      <c r="M174" t="str">
        <f t="shared" si="14"/>
        <v>TERNATE-PULAU MOROTAI</v>
      </c>
      <c r="N174">
        <f t="shared" si="15"/>
        <v>8</v>
      </c>
      <c r="O174">
        <f t="shared" si="16"/>
        <v>8</v>
      </c>
      <c r="P174">
        <f t="shared" si="17"/>
        <v>5</v>
      </c>
    </row>
    <row r="175" spans="1:16" x14ac:dyDescent="0.25">
      <c r="A175" s="36" t="s">
        <v>2</v>
      </c>
      <c r="B175" s="36" t="s">
        <v>229</v>
      </c>
      <c r="C175" t="s">
        <v>228</v>
      </c>
      <c r="D175" t="s">
        <v>199</v>
      </c>
      <c r="E175" s="33" t="str">
        <f t="shared" si="12"/>
        <v>TERNATE-PULAU TALIABU</v>
      </c>
      <c r="F175" s="37">
        <v>5</v>
      </c>
      <c r="G175" s="37">
        <v>3</v>
      </c>
      <c r="H175" s="37">
        <v>1</v>
      </c>
      <c r="I175" s="37">
        <v>5</v>
      </c>
      <c r="L175" t="str">
        <f t="shared" si="13"/>
        <v>MANADO</v>
      </c>
      <c r="M175" t="str">
        <f t="shared" si="14"/>
        <v>TERNATE-PULAU TALIABU</v>
      </c>
      <c r="N175">
        <f t="shared" si="15"/>
        <v>5</v>
      </c>
      <c r="O175">
        <f t="shared" si="16"/>
        <v>3</v>
      </c>
      <c r="P175">
        <f t="shared" si="17"/>
        <v>1</v>
      </c>
    </row>
    <row r="176" spans="1:16" x14ac:dyDescent="0.25">
      <c r="A176" s="36" t="s">
        <v>2</v>
      </c>
      <c r="B176" s="36" t="s">
        <v>226</v>
      </c>
      <c r="C176" t="s">
        <v>123</v>
      </c>
      <c r="D176" t="s">
        <v>123</v>
      </c>
      <c r="E176" s="33" t="str">
        <f t="shared" si="12"/>
        <v>BANGGAI-BANGGAI</v>
      </c>
      <c r="F176" s="37">
        <v>97</v>
      </c>
      <c r="G176" s="37">
        <v>80</v>
      </c>
      <c r="H176" s="37">
        <v>48</v>
      </c>
      <c r="I176" s="37">
        <v>107</v>
      </c>
      <c r="L176" t="str">
        <f t="shared" si="13"/>
        <v>PALU</v>
      </c>
      <c r="M176" t="str">
        <f t="shared" si="14"/>
        <v>BANGGAI-BANGGAI</v>
      </c>
      <c r="N176">
        <f t="shared" si="15"/>
        <v>97</v>
      </c>
      <c r="O176">
        <f t="shared" si="16"/>
        <v>80</v>
      </c>
      <c r="P176">
        <f t="shared" si="17"/>
        <v>48</v>
      </c>
    </row>
    <row r="177" spans="1:16" x14ac:dyDescent="0.25">
      <c r="A177" s="36" t="s">
        <v>2</v>
      </c>
      <c r="B177" s="36" t="s">
        <v>226</v>
      </c>
      <c r="C177" t="s">
        <v>123</v>
      </c>
      <c r="D177" t="s">
        <v>124</v>
      </c>
      <c r="E177" s="33" t="str">
        <f t="shared" si="12"/>
        <v>BANGGAI-BANGGAI KEPULAUAN</v>
      </c>
      <c r="F177" s="37">
        <v>15</v>
      </c>
      <c r="G177" s="37">
        <v>14</v>
      </c>
      <c r="H177" s="37">
        <v>5</v>
      </c>
      <c r="I177" s="37">
        <v>18</v>
      </c>
      <c r="L177" t="str">
        <f t="shared" si="13"/>
        <v>PALU</v>
      </c>
      <c r="M177" t="str">
        <f t="shared" si="14"/>
        <v>BANGGAI-BANGGAI KEPULAUAN</v>
      </c>
      <c r="N177">
        <f t="shared" si="15"/>
        <v>15</v>
      </c>
      <c r="O177">
        <f t="shared" si="16"/>
        <v>14</v>
      </c>
      <c r="P177">
        <f t="shared" si="17"/>
        <v>5</v>
      </c>
    </row>
    <row r="178" spans="1:16" x14ac:dyDescent="0.25">
      <c r="A178" s="36" t="s">
        <v>2</v>
      </c>
      <c r="B178" s="36" t="s">
        <v>226</v>
      </c>
      <c r="C178" t="s">
        <v>123</v>
      </c>
      <c r="D178" t="s">
        <v>125</v>
      </c>
      <c r="E178" s="33" t="str">
        <f t="shared" si="12"/>
        <v>BANGGAI-BANGGAI LAUT</v>
      </c>
      <c r="F178" s="37">
        <v>12</v>
      </c>
      <c r="G178" s="37">
        <v>8</v>
      </c>
      <c r="H178" s="37">
        <v>4</v>
      </c>
      <c r="I178" s="37">
        <v>12</v>
      </c>
      <c r="L178" t="str">
        <f t="shared" si="13"/>
        <v>PALU</v>
      </c>
      <c r="M178" t="str">
        <f t="shared" si="14"/>
        <v>BANGGAI-BANGGAI LAUT</v>
      </c>
      <c r="N178">
        <f t="shared" si="15"/>
        <v>12</v>
      </c>
      <c r="O178">
        <f t="shared" si="16"/>
        <v>8</v>
      </c>
      <c r="P178">
        <f t="shared" si="17"/>
        <v>4</v>
      </c>
    </row>
    <row r="179" spans="1:16" x14ac:dyDescent="0.25">
      <c r="A179" s="36" t="s">
        <v>2</v>
      </c>
      <c r="B179" s="36" t="s">
        <v>226</v>
      </c>
      <c r="C179" t="s">
        <v>123</v>
      </c>
      <c r="D179" t="s">
        <v>188</v>
      </c>
      <c r="E179" s="33" t="str">
        <f t="shared" si="12"/>
        <v>BANGGAI-MOROWALI</v>
      </c>
      <c r="F179" s="37">
        <v>37</v>
      </c>
      <c r="G179" s="37">
        <v>36</v>
      </c>
      <c r="H179" s="37">
        <v>24</v>
      </c>
      <c r="I179" s="37">
        <v>43</v>
      </c>
      <c r="L179" t="str">
        <f t="shared" si="13"/>
        <v>PALU</v>
      </c>
      <c r="M179" t="str">
        <f t="shared" si="14"/>
        <v>BANGGAI-MOROWALI</v>
      </c>
      <c r="N179">
        <f t="shared" si="15"/>
        <v>37</v>
      </c>
      <c r="O179">
        <f t="shared" si="16"/>
        <v>36</v>
      </c>
      <c r="P179">
        <f t="shared" si="17"/>
        <v>24</v>
      </c>
    </row>
    <row r="180" spans="1:16" x14ac:dyDescent="0.25">
      <c r="A180" s="36" t="s">
        <v>2</v>
      </c>
      <c r="B180" s="36" t="s">
        <v>226</v>
      </c>
      <c r="C180" t="s">
        <v>123</v>
      </c>
      <c r="D180" t="s">
        <v>189</v>
      </c>
      <c r="E180" s="33" t="str">
        <f t="shared" si="12"/>
        <v>BANGGAI-MOROWALI UTARA</v>
      </c>
      <c r="F180" s="37">
        <v>35</v>
      </c>
      <c r="G180" s="37">
        <v>20</v>
      </c>
      <c r="H180" s="37">
        <v>5</v>
      </c>
      <c r="I180" s="37">
        <v>36</v>
      </c>
      <c r="L180" t="str">
        <f t="shared" si="13"/>
        <v>PALU</v>
      </c>
      <c r="M180" t="str">
        <f t="shared" si="14"/>
        <v>BANGGAI-MOROWALI UTARA</v>
      </c>
      <c r="N180">
        <f t="shared" si="15"/>
        <v>35</v>
      </c>
      <c r="O180">
        <f t="shared" si="16"/>
        <v>20</v>
      </c>
      <c r="P180">
        <f t="shared" si="17"/>
        <v>5</v>
      </c>
    </row>
    <row r="181" spans="1:16" x14ac:dyDescent="0.25">
      <c r="A181" s="36" t="s">
        <v>2</v>
      </c>
      <c r="B181" s="36" t="s">
        <v>226</v>
      </c>
      <c r="C181" t="s">
        <v>123</v>
      </c>
      <c r="D181" t="s">
        <v>207</v>
      </c>
      <c r="E181" s="33" t="str">
        <f t="shared" si="12"/>
        <v>BANGGAI-TOJO UNA-UNA</v>
      </c>
      <c r="F181" s="37">
        <v>31</v>
      </c>
      <c r="G181" s="37">
        <v>19</v>
      </c>
      <c r="H181" s="37">
        <v>13</v>
      </c>
      <c r="I181" s="37">
        <v>33</v>
      </c>
      <c r="L181" t="str">
        <f t="shared" si="13"/>
        <v>PALU</v>
      </c>
      <c r="M181" t="str">
        <f t="shared" si="14"/>
        <v>BANGGAI-TOJO UNA-UNA</v>
      </c>
      <c r="N181">
        <f t="shared" si="15"/>
        <v>31</v>
      </c>
      <c r="O181">
        <f t="shared" si="16"/>
        <v>19</v>
      </c>
      <c r="P181">
        <f t="shared" si="17"/>
        <v>13</v>
      </c>
    </row>
    <row r="182" spans="1:16" x14ac:dyDescent="0.25">
      <c r="A182" s="36" t="s">
        <v>2</v>
      </c>
      <c r="B182" s="36" t="s">
        <v>226</v>
      </c>
      <c r="C182" t="s">
        <v>226</v>
      </c>
      <c r="D182" t="s">
        <v>142</v>
      </c>
      <c r="E182" s="33" t="str">
        <f t="shared" si="12"/>
        <v>PALU-DONGGALA</v>
      </c>
      <c r="F182" s="37">
        <v>55</v>
      </c>
      <c r="G182" s="37">
        <v>40</v>
      </c>
      <c r="H182" s="37">
        <v>16</v>
      </c>
      <c r="I182" s="37">
        <v>59</v>
      </c>
      <c r="L182" t="str">
        <f t="shared" si="13"/>
        <v>PALU</v>
      </c>
      <c r="M182" t="str">
        <f t="shared" si="14"/>
        <v>PALU-DONGGALA</v>
      </c>
      <c r="N182">
        <f t="shared" si="15"/>
        <v>55</v>
      </c>
      <c r="O182">
        <f t="shared" si="16"/>
        <v>40</v>
      </c>
      <c r="P182">
        <f t="shared" si="17"/>
        <v>16</v>
      </c>
    </row>
    <row r="183" spans="1:16" x14ac:dyDescent="0.25">
      <c r="A183" s="36" t="s">
        <v>2</v>
      </c>
      <c r="B183" s="36" t="s">
        <v>226</v>
      </c>
      <c r="C183" t="s">
        <v>226</v>
      </c>
      <c r="D183" t="s">
        <v>170</v>
      </c>
      <c r="E183" s="33" t="str">
        <f t="shared" si="12"/>
        <v>PALU-KOTA PALU</v>
      </c>
      <c r="F183" s="37">
        <v>178</v>
      </c>
      <c r="G183" s="37">
        <v>209</v>
      </c>
      <c r="H183" s="37">
        <v>187</v>
      </c>
      <c r="I183" s="37">
        <v>216</v>
      </c>
      <c r="L183" t="str">
        <f t="shared" si="13"/>
        <v>PALU</v>
      </c>
      <c r="M183" t="str">
        <f t="shared" si="14"/>
        <v>PALU-KOTA PALU</v>
      </c>
      <c r="N183">
        <f t="shared" si="15"/>
        <v>178</v>
      </c>
      <c r="O183">
        <f t="shared" si="16"/>
        <v>209</v>
      </c>
      <c r="P183">
        <f t="shared" si="17"/>
        <v>187</v>
      </c>
    </row>
    <row r="184" spans="1:16" x14ac:dyDescent="0.25">
      <c r="A184" s="36" t="s">
        <v>2</v>
      </c>
      <c r="B184" s="36" t="s">
        <v>226</v>
      </c>
      <c r="C184" t="s">
        <v>226</v>
      </c>
      <c r="D184" t="s">
        <v>182</v>
      </c>
      <c r="E184" s="33" t="str">
        <f t="shared" si="12"/>
        <v>PALU-MAMUJU UTARA</v>
      </c>
      <c r="F184" s="37">
        <v>33</v>
      </c>
      <c r="G184" s="37">
        <v>27</v>
      </c>
      <c r="H184" s="37">
        <v>18</v>
      </c>
      <c r="I184" s="37">
        <v>36</v>
      </c>
      <c r="L184" t="str">
        <f t="shared" si="13"/>
        <v>PALU</v>
      </c>
      <c r="M184" t="str">
        <f t="shared" si="14"/>
        <v>PALU-MAMUJU UTARA</v>
      </c>
      <c r="N184">
        <f t="shared" si="15"/>
        <v>33</v>
      </c>
      <c r="O184">
        <f t="shared" si="16"/>
        <v>27</v>
      </c>
      <c r="P184">
        <f t="shared" si="17"/>
        <v>18</v>
      </c>
    </row>
    <row r="185" spans="1:16" x14ac:dyDescent="0.25">
      <c r="A185" s="36" t="s">
        <v>2</v>
      </c>
      <c r="B185" s="36" t="s">
        <v>226</v>
      </c>
      <c r="C185" t="s">
        <v>226</v>
      </c>
      <c r="D185" t="s">
        <v>193</v>
      </c>
      <c r="E185" s="33" t="str">
        <f t="shared" si="12"/>
        <v>PALU-PARIGI MOUTONG</v>
      </c>
      <c r="F185" s="37">
        <v>89</v>
      </c>
      <c r="G185" s="37">
        <v>54</v>
      </c>
      <c r="H185" s="37">
        <v>30</v>
      </c>
      <c r="I185" s="37">
        <v>92</v>
      </c>
      <c r="L185" t="str">
        <f t="shared" si="13"/>
        <v>PALU</v>
      </c>
      <c r="M185" t="str">
        <f t="shared" si="14"/>
        <v>PALU-PARIGI MOUTONG</v>
      </c>
      <c r="N185">
        <f t="shared" si="15"/>
        <v>89</v>
      </c>
      <c r="O185">
        <f t="shared" si="16"/>
        <v>54</v>
      </c>
      <c r="P185">
        <f t="shared" si="17"/>
        <v>30</v>
      </c>
    </row>
    <row r="186" spans="1:16" x14ac:dyDescent="0.25">
      <c r="A186" s="36" t="s">
        <v>2</v>
      </c>
      <c r="B186" s="36" t="s">
        <v>226</v>
      </c>
      <c r="C186" t="s">
        <v>226</v>
      </c>
      <c r="D186" t="s">
        <v>197</v>
      </c>
      <c r="E186" s="33" t="str">
        <f t="shared" si="12"/>
        <v>PALU-POSO</v>
      </c>
      <c r="F186" s="37">
        <v>61</v>
      </c>
      <c r="G186" s="37">
        <v>40</v>
      </c>
      <c r="H186" s="37">
        <v>26</v>
      </c>
      <c r="I186" s="37">
        <v>66</v>
      </c>
      <c r="L186" t="str">
        <f t="shared" si="13"/>
        <v>PALU</v>
      </c>
      <c r="M186" t="str">
        <f t="shared" si="14"/>
        <v>PALU-POSO</v>
      </c>
      <c r="N186">
        <f t="shared" si="15"/>
        <v>61</v>
      </c>
      <c r="O186">
        <f t="shared" si="16"/>
        <v>40</v>
      </c>
      <c r="P186">
        <f t="shared" si="17"/>
        <v>26</v>
      </c>
    </row>
    <row r="187" spans="1:16" x14ac:dyDescent="0.25">
      <c r="A187" s="36" t="s">
        <v>2</v>
      </c>
      <c r="B187" s="36" t="s">
        <v>226</v>
      </c>
      <c r="C187" t="s">
        <v>226</v>
      </c>
      <c r="D187" t="s">
        <v>202</v>
      </c>
      <c r="E187" s="33" t="str">
        <f t="shared" si="12"/>
        <v>PALU-SIGI</v>
      </c>
      <c r="F187" s="37">
        <v>59</v>
      </c>
      <c r="G187" s="37">
        <v>50</v>
      </c>
      <c r="H187" s="37">
        <v>32</v>
      </c>
      <c r="I187" s="37">
        <v>65</v>
      </c>
      <c r="L187" t="str">
        <f t="shared" si="13"/>
        <v>PALU</v>
      </c>
      <c r="M187" t="str">
        <f t="shared" si="14"/>
        <v>PALU-SIGI</v>
      </c>
      <c r="N187">
        <f t="shared" si="15"/>
        <v>59</v>
      </c>
      <c r="O187">
        <f t="shared" si="16"/>
        <v>50</v>
      </c>
      <c r="P187">
        <f t="shared" si="17"/>
        <v>32</v>
      </c>
    </row>
    <row r="188" spans="1:16" x14ac:dyDescent="0.25">
      <c r="A188" s="36" t="s">
        <v>2</v>
      </c>
      <c r="B188" s="36" t="s">
        <v>226</v>
      </c>
      <c r="C188" t="s">
        <v>226</v>
      </c>
      <c r="D188" t="s">
        <v>208</v>
      </c>
      <c r="E188" s="33" t="str">
        <f t="shared" si="12"/>
        <v>PALU-TOLI-TOLI</v>
      </c>
      <c r="F188" s="37">
        <v>52</v>
      </c>
      <c r="G188" s="37">
        <v>45</v>
      </c>
      <c r="H188" s="37">
        <v>25</v>
      </c>
      <c r="I188" s="37">
        <v>58</v>
      </c>
      <c r="L188" t="str">
        <f t="shared" si="13"/>
        <v>PALU</v>
      </c>
      <c r="M188" t="str">
        <f t="shared" si="14"/>
        <v>PALU-TOLI-TOLI</v>
      </c>
      <c r="N188">
        <f t="shared" si="15"/>
        <v>52</v>
      </c>
      <c r="O188">
        <f t="shared" si="16"/>
        <v>45</v>
      </c>
      <c r="P188">
        <f t="shared" si="17"/>
        <v>25</v>
      </c>
    </row>
    <row r="189" spans="1:16" x14ac:dyDescent="0.25">
      <c r="A189" s="36" t="s">
        <v>2</v>
      </c>
      <c r="B189" s="36" t="s">
        <v>227</v>
      </c>
      <c r="C189" t="s">
        <v>180</v>
      </c>
      <c r="D189" t="s">
        <v>178</v>
      </c>
      <c r="E189" s="33" t="str">
        <f t="shared" si="12"/>
        <v>MAMUJU-MAJENE</v>
      </c>
      <c r="F189" s="37">
        <v>37</v>
      </c>
      <c r="G189" s="37">
        <v>31</v>
      </c>
      <c r="H189" s="37">
        <v>11</v>
      </c>
      <c r="I189" s="37">
        <v>41</v>
      </c>
      <c r="L189" t="str">
        <f t="shared" si="13"/>
        <v>PARE-PARE</v>
      </c>
      <c r="M189" t="str">
        <f t="shared" si="14"/>
        <v>MAMUJU-MAJENE</v>
      </c>
      <c r="N189">
        <f t="shared" si="15"/>
        <v>37</v>
      </c>
      <c r="O189">
        <f t="shared" si="16"/>
        <v>31</v>
      </c>
      <c r="P189">
        <f t="shared" si="17"/>
        <v>11</v>
      </c>
    </row>
    <row r="190" spans="1:16" x14ac:dyDescent="0.25">
      <c r="A190" s="36" t="s">
        <v>2</v>
      </c>
      <c r="B190" s="36" t="s">
        <v>227</v>
      </c>
      <c r="C190" t="s">
        <v>180</v>
      </c>
      <c r="D190" t="s">
        <v>179</v>
      </c>
      <c r="E190" s="33" t="str">
        <f t="shared" si="12"/>
        <v>MAMUJU-MAMASA</v>
      </c>
      <c r="F190" s="37">
        <v>8</v>
      </c>
      <c r="G190" s="37">
        <v>7</v>
      </c>
      <c r="H190" s="37">
        <v>6</v>
      </c>
      <c r="I190" s="37">
        <v>10</v>
      </c>
      <c r="L190" t="str">
        <f t="shared" si="13"/>
        <v>PARE-PARE</v>
      </c>
      <c r="M190" t="str">
        <f t="shared" si="14"/>
        <v>MAMUJU-MAMASA</v>
      </c>
      <c r="N190">
        <f t="shared" si="15"/>
        <v>8</v>
      </c>
      <c r="O190">
        <f t="shared" si="16"/>
        <v>7</v>
      </c>
      <c r="P190">
        <f t="shared" si="17"/>
        <v>6</v>
      </c>
    </row>
    <row r="191" spans="1:16" x14ac:dyDescent="0.25">
      <c r="A191" s="36" t="s">
        <v>2</v>
      </c>
      <c r="B191" s="36" t="s">
        <v>227</v>
      </c>
      <c r="C191" t="s">
        <v>180</v>
      </c>
      <c r="D191" t="s">
        <v>180</v>
      </c>
      <c r="E191" s="33" t="str">
        <f t="shared" si="12"/>
        <v>MAMUJU-MAMUJU</v>
      </c>
      <c r="F191" s="37">
        <v>53</v>
      </c>
      <c r="G191" s="37">
        <v>48</v>
      </c>
      <c r="H191" s="37">
        <v>39</v>
      </c>
      <c r="I191" s="37">
        <v>62</v>
      </c>
      <c r="L191" t="str">
        <f t="shared" si="13"/>
        <v>PARE-PARE</v>
      </c>
      <c r="M191" t="str">
        <f t="shared" si="14"/>
        <v>MAMUJU-MAMUJU</v>
      </c>
      <c r="N191">
        <f t="shared" si="15"/>
        <v>53</v>
      </c>
      <c r="O191">
        <f t="shared" si="16"/>
        <v>48</v>
      </c>
      <c r="P191">
        <f t="shared" si="17"/>
        <v>39</v>
      </c>
    </row>
    <row r="192" spans="1:16" x14ac:dyDescent="0.25">
      <c r="A192" s="36" t="s">
        <v>2</v>
      </c>
      <c r="B192" s="36" t="s">
        <v>227</v>
      </c>
      <c r="C192" t="s">
        <v>180</v>
      </c>
      <c r="D192" t="s">
        <v>181</v>
      </c>
      <c r="E192" s="33" t="str">
        <f t="shared" si="12"/>
        <v>MAMUJU-MAMUJU TENGAH</v>
      </c>
      <c r="F192" s="37">
        <v>26</v>
      </c>
      <c r="G192" s="37">
        <v>16</v>
      </c>
      <c r="H192" s="37">
        <v>11</v>
      </c>
      <c r="I192" s="37">
        <v>26</v>
      </c>
      <c r="L192" t="str">
        <f t="shared" si="13"/>
        <v>PARE-PARE</v>
      </c>
      <c r="M192" t="str">
        <f t="shared" si="14"/>
        <v>MAMUJU-MAMUJU TENGAH</v>
      </c>
      <c r="N192">
        <f t="shared" si="15"/>
        <v>26</v>
      </c>
      <c r="O192">
        <f t="shared" si="16"/>
        <v>16</v>
      </c>
      <c r="P192">
        <f t="shared" si="17"/>
        <v>11</v>
      </c>
    </row>
    <row r="193" spans="1:16" x14ac:dyDescent="0.25">
      <c r="A193" s="36" t="s">
        <v>2</v>
      </c>
      <c r="B193" s="36" t="s">
        <v>227</v>
      </c>
      <c r="C193" t="s">
        <v>180</v>
      </c>
      <c r="D193" t="s">
        <v>196</v>
      </c>
      <c r="E193" s="33" t="str">
        <f t="shared" si="12"/>
        <v>MAMUJU-POLEWALI MANDAR</v>
      </c>
      <c r="F193" s="37">
        <v>80</v>
      </c>
      <c r="G193" s="37">
        <v>71</v>
      </c>
      <c r="H193" s="37">
        <v>38</v>
      </c>
      <c r="I193" s="37">
        <v>90</v>
      </c>
      <c r="L193" t="str">
        <f t="shared" si="13"/>
        <v>PARE-PARE</v>
      </c>
      <c r="M193" t="str">
        <f t="shared" si="14"/>
        <v>MAMUJU-POLEWALI MANDAR</v>
      </c>
      <c r="N193">
        <f t="shared" si="15"/>
        <v>80</v>
      </c>
      <c r="O193">
        <f t="shared" si="16"/>
        <v>71</v>
      </c>
      <c r="P193">
        <f t="shared" si="17"/>
        <v>38</v>
      </c>
    </row>
    <row r="194" spans="1:16" x14ac:dyDescent="0.25">
      <c r="A194" s="36" t="s">
        <v>2</v>
      </c>
      <c r="B194" s="36" t="s">
        <v>227</v>
      </c>
      <c r="C194" t="s">
        <v>230</v>
      </c>
      <c r="D194" t="s">
        <v>169</v>
      </c>
      <c r="E194" s="33" t="str">
        <f t="shared" si="12"/>
        <v>PALOPO SOROWAKO-KOTA PALOPO</v>
      </c>
      <c r="F194" s="37">
        <v>61</v>
      </c>
      <c r="G194" s="37">
        <v>75</v>
      </c>
      <c r="H194" s="37">
        <v>41</v>
      </c>
      <c r="I194" s="37">
        <v>82</v>
      </c>
      <c r="L194" t="str">
        <f t="shared" si="13"/>
        <v>PARE-PARE</v>
      </c>
      <c r="M194" t="str">
        <f t="shared" si="14"/>
        <v>PALOPO SOROWAKO-KOTA PALOPO</v>
      </c>
      <c r="N194">
        <f t="shared" si="15"/>
        <v>61</v>
      </c>
      <c r="O194">
        <f t="shared" si="16"/>
        <v>75</v>
      </c>
      <c r="P194">
        <f t="shared" si="17"/>
        <v>41</v>
      </c>
    </row>
    <row r="195" spans="1:16" x14ac:dyDescent="0.25">
      <c r="A195" s="36" t="s">
        <v>2</v>
      </c>
      <c r="B195" s="36" t="s">
        <v>227</v>
      </c>
      <c r="C195" t="s">
        <v>230</v>
      </c>
      <c r="D195" t="s">
        <v>175</v>
      </c>
      <c r="E195" s="33" t="str">
        <f t="shared" ref="E195:E204" si="18">C195&amp;"-"&amp;D195</f>
        <v>PALOPO SOROWAKO-LUWU</v>
      </c>
      <c r="F195" s="37">
        <v>82</v>
      </c>
      <c r="G195" s="37">
        <v>66</v>
      </c>
      <c r="H195" s="37">
        <v>40</v>
      </c>
      <c r="I195" s="37">
        <v>85</v>
      </c>
      <c r="L195" t="str">
        <f t="shared" si="13"/>
        <v>PARE-PARE</v>
      </c>
      <c r="M195" t="str">
        <f t="shared" si="14"/>
        <v>PALOPO SOROWAKO-LUWU</v>
      </c>
      <c r="N195">
        <f t="shared" si="15"/>
        <v>82</v>
      </c>
      <c r="O195">
        <f t="shared" si="16"/>
        <v>66</v>
      </c>
      <c r="P195">
        <f t="shared" si="17"/>
        <v>40</v>
      </c>
    </row>
    <row r="196" spans="1:16" x14ac:dyDescent="0.25">
      <c r="A196" s="36" t="s">
        <v>2</v>
      </c>
      <c r="B196" s="36" t="s">
        <v>227</v>
      </c>
      <c r="C196" t="s">
        <v>230</v>
      </c>
      <c r="D196" t="s">
        <v>176</v>
      </c>
      <c r="E196" s="33" t="str">
        <f t="shared" si="18"/>
        <v>PALOPO SOROWAKO-LUWU TIMUR</v>
      </c>
      <c r="F196" s="37">
        <v>76</v>
      </c>
      <c r="G196" s="37">
        <v>74</v>
      </c>
      <c r="H196" s="37">
        <v>41</v>
      </c>
      <c r="I196" s="37">
        <v>82</v>
      </c>
      <c r="L196" t="str">
        <f t="shared" ref="L196:L204" si="19">B196</f>
        <v>PARE-PARE</v>
      </c>
      <c r="M196" t="str">
        <f t="shared" ref="M196:M204" si="20">C196&amp;"-"&amp;D196</f>
        <v>PALOPO SOROWAKO-LUWU TIMUR</v>
      </c>
      <c r="N196">
        <f t="shared" ref="N196:N204" si="21">VLOOKUP($M196,$E:$I,2,0)</f>
        <v>76</v>
      </c>
      <c r="O196">
        <f t="shared" ref="O196:O204" si="22">VLOOKUP($M196,$E:$I,3,0)</f>
        <v>74</v>
      </c>
      <c r="P196">
        <f t="shared" ref="P196:P204" si="23">VLOOKUP($M196,$E:$I,4,0)</f>
        <v>41</v>
      </c>
    </row>
    <row r="197" spans="1:16" x14ac:dyDescent="0.25">
      <c r="A197" s="36" t="s">
        <v>2</v>
      </c>
      <c r="B197" s="36" t="s">
        <v>227</v>
      </c>
      <c r="C197" t="s">
        <v>230</v>
      </c>
      <c r="D197" t="s">
        <v>177</v>
      </c>
      <c r="E197" s="33" t="str">
        <f t="shared" si="18"/>
        <v>PALOPO SOROWAKO-LUWU UTARA</v>
      </c>
      <c r="F197" s="37">
        <v>62</v>
      </c>
      <c r="G197" s="37">
        <v>48</v>
      </c>
      <c r="H197" s="37">
        <v>32</v>
      </c>
      <c r="I197" s="37">
        <v>68</v>
      </c>
      <c r="L197" t="str">
        <f t="shared" si="19"/>
        <v>PARE-PARE</v>
      </c>
      <c r="M197" t="str">
        <f t="shared" si="20"/>
        <v>PALOPO SOROWAKO-LUWU UTARA</v>
      </c>
      <c r="N197">
        <f t="shared" si="21"/>
        <v>62</v>
      </c>
      <c r="O197">
        <f t="shared" si="22"/>
        <v>48</v>
      </c>
      <c r="P197">
        <f t="shared" si="23"/>
        <v>32</v>
      </c>
    </row>
    <row r="198" spans="1:16" x14ac:dyDescent="0.25">
      <c r="A198" s="36" t="s">
        <v>2</v>
      </c>
      <c r="B198" s="36" t="s">
        <v>227</v>
      </c>
      <c r="C198" t="s">
        <v>230</v>
      </c>
      <c r="D198" t="s">
        <v>206</v>
      </c>
      <c r="E198" s="33" t="str">
        <f t="shared" si="18"/>
        <v>PALOPO SOROWAKO-TANA TORAJA</v>
      </c>
      <c r="F198" s="37">
        <v>46</v>
      </c>
      <c r="G198" s="37">
        <v>41</v>
      </c>
      <c r="H198" s="37">
        <v>28</v>
      </c>
      <c r="I198" s="37">
        <v>49</v>
      </c>
      <c r="L198" t="str">
        <f t="shared" si="19"/>
        <v>PARE-PARE</v>
      </c>
      <c r="M198" t="str">
        <f t="shared" si="20"/>
        <v>PALOPO SOROWAKO-TANA TORAJA</v>
      </c>
      <c r="N198">
        <f t="shared" si="21"/>
        <v>46</v>
      </c>
      <c r="O198">
        <f t="shared" si="22"/>
        <v>41</v>
      </c>
      <c r="P198">
        <f t="shared" si="23"/>
        <v>28</v>
      </c>
    </row>
    <row r="199" spans="1:16" x14ac:dyDescent="0.25">
      <c r="A199" s="36" t="s">
        <v>2</v>
      </c>
      <c r="B199" s="36" t="s">
        <v>227</v>
      </c>
      <c r="C199" t="s">
        <v>230</v>
      </c>
      <c r="D199" t="s">
        <v>209</v>
      </c>
      <c r="E199" s="33" t="str">
        <f t="shared" si="18"/>
        <v>PALOPO SOROWAKO-TORAJA UTARA</v>
      </c>
      <c r="F199" s="37">
        <v>42</v>
      </c>
      <c r="G199" s="37">
        <v>52</v>
      </c>
      <c r="H199" s="37">
        <v>31</v>
      </c>
      <c r="I199" s="37">
        <v>56</v>
      </c>
      <c r="L199" t="str">
        <f t="shared" si="19"/>
        <v>PARE-PARE</v>
      </c>
      <c r="M199" t="str">
        <f t="shared" si="20"/>
        <v>PALOPO SOROWAKO-TORAJA UTARA</v>
      </c>
      <c r="N199">
        <f t="shared" si="21"/>
        <v>42</v>
      </c>
      <c r="O199">
        <f t="shared" si="22"/>
        <v>52</v>
      </c>
      <c r="P199">
        <f t="shared" si="23"/>
        <v>31</v>
      </c>
    </row>
    <row r="200" spans="1:16" x14ac:dyDescent="0.25">
      <c r="A200" s="36" t="s">
        <v>2</v>
      </c>
      <c r="B200" s="36" t="s">
        <v>227</v>
      </c>
      <c r="C200" t="s">
        <v>227</v>
      </c>
      <c r="D200" t="s">
        <v>143</v>
      </c>
      <c r="E200" s="33" t="str">
        <f t="shared" si="18"/>
        <v>PARE-PARE-ENREKANG</v>
      </c>
      <c r="F200" s="37">
        <v>45</v>
      </c>
      <c r="G200" s="37">
        <v>41</v>
      </c>
      <c r="H200" s="37">
        <v>26</v>
      </c>
      <c r="I200" s="37">
        <v>49</v>
      </c>
      <c r="L200" t="str">
        <f t="shared" si="19"/>
        <v>PARE-PARE</v>
      </c>
      <c r="M200" t="str">
        <f t="shared" si="20"/>
        <v>PARE-PARE-ENREKANG</v>
      </c>
      <c r="N200">
        <f t="shared" si="21"/>
        <v>45</v>
      </c>
      <c r="O200">
        <f t="shared" si="22"/>
        <v>41</v>
      </c>
      <c r="P200">
        <f t="shared" si="23"/>
        <v>26</v>
      </c>
    </row>
    <row r="201" spans="1:16" x14ac:dyDescent="0.25">
      <c r="A201" s="36" t="s">
        <v>2</v>
      </c>
      <c r="B201" s="36" t="s">
        <v>227</v>
      </c>
      <c r="C201" t="s">
        <v>227</v>
      </c>
      <c r="D201" t="s">
        <v>171</v>
      </c>
      <c r="E201" s="33" t="str">
        <f t="shared" si="18"/>
        <v>PARE-PARE-KOTA PARE-PARE</v>
      </c>
      <c r="F201" s="37">
        <v>55</v>
      </c>
      <c r="G201" s="37">
        <v>65</v>
      </c>
      <c r="H201" s="37">
        <v>41</v>
      </c>
      <c r="I201" s="37">
        <v>67</v>
      </c>
      <c r="L201" t="str">
        <f t="shared" si="19"/>
        <v>PARE-PARE</v>
      </c>
      <c r="M201" t="str">
        <f t="shared" si="20"/>
        <v>PARE-PARE-KOTA PARE-PARE</v>
      </c>
      <c r="N201">
        <f t="shared" si="21"/>
        <v>55</v>
      </c>
      <c r="O201">
        <f t="shared" si="22"/>
        <v>65</v>
      </c>
      <c r="P201">
        <f t="shared" si="23"/>
        <v>41</v>
      </c>
    </row>
    <row r="202" spans="1:16" x14ac:dyDescent="0.25">
      <c r="A202" s="36" t="s">
        <v>2</v>
      </c>
      <c r="B202" s="36" t="s">
        <v>227</v>
      </c>
      <c r="C202" t="s">
        <v>227</v>
      </c>
      <c r="D202" t="s">
        <v>194</v>
      </c>
      <c r="E202" s="33" t="str">
        <f t="shared" si="18"/>
        <v>PARE-PARE-PINRANG</v>
      </c>
      <c r="F202" s="37">
        <v>84</v>
      </c>
      <c r="G202" s="37">
        <v>70</v>
      </c>
      <c r="H202" s="37">
        <v>35</v>
      </c>
      <c r="I202" s="37">
        <v>89</v>
      </c>
      <c r="L202" t="str">
        <f t="shared" si="19"/>
        <v>PARE-PARE</v>
      </c>
      <c r="M202" t="str">
        <f t="shared" si="20"/>
        <v>PARE-PARE-PINRANG</v>
      </c>
      <c r="N202">
        <f t="shared" si="21"/>
        <v>84</v>
      </c>
      <c r="O202">
        <f t="shared" si="22"/>
        <v>70</v>
      </c>
      <c r="P202">
        <f t="shared" si="23"/>
        <v>35</v>
      </c>
    </row>
    <row r="203" spans="1:16" x14ac:dyDescent="0.25">
      <c r="A203" s="36" t="s">
        <v>2</v>
      </c>
      <c r="B203" s="36" t="s">
        <v>227</v>
      </c>
      <c r="C203" t="s">
        <v>227</v>
      </c>
      <c r="D203" t="s">
        <v>201</v>
      </c>
      <c r="E203" s="33" t="str">
        <f t="shared" si="18"/>
        <v>PARE-PARE-SIDENRENG RAPPANG</v>
      </c>
      <c r="F203" s="37">
        <v>85</v>
      </c>
      <c r="G203" s="37">
        <v>81</v>
      </c>
      <c r="H203" s="37">
        <v>62</v>
      </c>
      <c r="I203" s="37">
        <v>89</v>
      </c>
      <c r="L203" t="str">
        <f t="shared" si="19"/>
        <v>PARE-PARE</v>
      </c>
      <c r="M203" t="str">
        <f t="shared" si="20"/>
        <v>PARE-PARE-SIDENRENG RAPPANG</v>
      </c>
      <c r="N203">
        <f t="shared" si="21"/>
        <v>85</v>
      </c>
      <c r="O203">
        <f t="shared" si="22"/>
        <v>81</v>
      </c>
      <c r="P203">
        <f t="shared" si="23"/>
        <v>62</v>
      </c>
    </row>
    <row r="204" spans="1:16" x14ac:dyDescent="0.25">
      <c r="A204" s="38" t="s">
        <v>2</v>
      </c>
      <c r="B204" s="36" t="s">
        <v>227</v>
      </c>
      <c r="C204" t="s">
        <v>227</v>
      </c>
      <c r="D204" t="s">
        <v>210</v>
      </c>
      <c r="E204" s="33" t="str">
        <f t="shared" si="18"/>
        <v>PARE-PARE-WAJO</v>
      </c>
      <c r="F204" s="37">
        <v>105</v>
      </c>
      <c r="G204" s="37">
        <v>80</v>
      </c>
      <c r="H204" s="37">
        <v>55</v>
      </c>
      <c r="I204" s="37">
        <v>109</v>
      </c>
      <c r="L204" t="str">
        <f t="shared" si="19"/>
        <v>PARE-PARE</v>
      </c>
      <c r="M204" t="str">
        <f t="shared" si="20"/>
        <v>PARE-PARE-WAJO</v>
      </c>
      <c r="N204">
        <f t="shared" si="21"/>
        <v>105</v>
      </c>
      <c r="O204">
        <f t="shared" si="22"/>
        <v>80</v>
      </c>
      <c r="P204">
        <f t="shared" si="23"/>
        <v>55</v>
      </c>
    </row>
  </sheetData>
  <mergeCells count="1">
    <mergeCell ref="F1:I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0070C0"/>
  </sheetPr>
  <dimension ref="A1:R273"/>
  <sheetViews>
    <sheetView zoomScale="85" zoomScaleNormal="85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H1" sqref="H1:H1048576"/>
    </sheetView>
  </sheetViews>
  <sheetFormatPr defaultRowHeight="15" outlineLevelCol="1" x14ac:dyDescent="0.25"/>
  <cols>
    <col min="1" max="1" width="13.42578125" bestFit="1" customWidth="1"/>
    <col min="2" max="2" width="16.5703125" bestFit="1" customWidth="1"/>
    <col min="3" max="3" width="26.85546875" bestFit="1" customWidth="1"/>
    <col min="4" max="4" width="33.85546875" bestFit="1" customWidth="1"/>
    <col min="5" max="5" width="57.5703125" customWidth="1" outlineLevel="1"/>
    <col min="6" max="6" width="13.42578125" bestFit="1" customWidth="1"/>
    <col min="7" max="9" width="4.85546875" style="104" bestFit="1" customWidth="1"/>
    <col min="10" max="10" width="8.5703125" style="104" bestFit="1" customWidth="1"/>
    <col min="12" max="12" width="13.85546875" style="75" bestFit="1" customWidth="1"/>
    <col min="13" max="13" width="33.85546875" bestFit="1" customWidth="1"/>
    <col min="14" max="14" width="13.42578125" bestFit="1" customWidth="1"/>
    <col min="15" max="15" width="6.140625" bestFit="1" customWidth="1"/>
    <col min="16" max="17" width="6.42578125" bestFit="1" customWidth="1"/>
    <col min="18" max="18" width="8.5703125" bestFit="1" customWidth="1"/>
    <col min="19" max="19" width="6" bestFit="1" customWidth="1"/>
  </cols>
  <sheetData>
    <row r="1" spans="1:18" ht="15.75" x14ac:dyDescent="0.25">
      <c r="A1" s="2" t="s">
        <v>0</v>
      </c>
      <c r="B1" s="2" t="s">
        <v>233</v>
      </c>
      <c r="C1" s="2" t="s">
        <v>234</v>
      </c>
      <c r="D1" s="2" t="s">
        <v>20</v>
      </c>
      <c r="E1" s="2" t="str">
        <f t="shared" ref="E1" si="0">C1&amp;"-"&amp;D1</f>
        <v>SALES CLUSTER-KABUPATEN</v>
      </c>
      <c r="F1" s="2" t="s">
        <v>11</v>
      </c>
      <c r="G1" s="109" t="s">
        <v>13</v>
      </c>
      <c r="H1" s="109" t="s">
        <v>14</v>
      </c>
      <c r="I1" s="109" t="s">
        <v>15</v>
      </c>
      <c r="J1" s="109" t="s">
        <v>19</v>
      </c>
      <c r="L1" s="19" t="s">
        <v>213</v>
      </c>
    </row>
    <row r="2" spans="1:18" x14ac:dyDescent="0.25">
      <c r="A2" s="20" t="s">
        <v>1</v>
      </c>
      <c r="B2" s="20" t="s">
        <v>235</v>
      </c>
      <c r="C2" s="20" t="s">
        <v>236</v>
      </c>
      <c r="D2" s="20" t="s">
        <v>21</v>
      </c>
      <c r="E2" s="20" t="str">
        <f t="shared" ref="E2:E65" si="1">C2&amp;"-"&amp;D2</f>
        <v>BANUA ENAM-BALANGAN</v>
      </c>
      <c r="F2" s="21" t="s">
        <v>10</v>
      </c>
      <c r="G2" s="103">
        <v>9</v>
      </c>
      <c r="H2" s="103">
        <v>13</v>
      </c>
      <c r="I2" s="103">
        <v>15</v>
      </c>
      <c r="J2" s="103">
        <f t="shared" ref="J2:J65" si="2">SUM(G2:I2)</f>
        <v>37</v>
      </c>
    </row>
    <row r="3" spans="1:18" x14ac:dyDescent="0.25">
      <c r="A3" s="20" t="s">
        <v>1</v>
      </c>
      <c r="B3" s="20" t="s">
        <v>235</v>
      </c>
      <c r="C3" s="20" t="s">
        <v>237</v>
      </c>
      <c r="D3" s="20" t="s">
        <v>22</v>
      </c>
      <c r="E3" s="20" t="str">
        <f t="shared" si="1"/>
        <v>MARTAPURA-BANJAR</v>
      </c>
      <c r="F3" s="21" t="s">
        <v>10</v>
      </c>
      <c r="G3" s="103">
        <v>61</v>
      </c>
      <c r="H3" s="103">
        <v>90</v>
      </c>
      <c r="I3" s="103">
        <v>94</v>
      </c>
      <c r="J3" s="103">
        <f t="shared" si="2"/>
        <v>245</v>
      </c>
      <c r="M3" s="2" t="s">
        <v>257</v>
      </c>
      <c r="N3" s="2" t="s">
        <v>11</v>
      </c>
      <c r="O3" s="8" t="s">
        <v>13</v>
      </c>
      <c r="P3" s="8" t="s">
        <v>14</v>
      </c>
      <c r="Q3" s="8" t="s">
        <v>15</v>
      </c>
      <c r="R3" s="8" t="s">
        <v>19</v>
      </c>
    </row>
    <row r="4" spans="1:18" x14ac:dyDescent="0.25">
      <c r="A4" s="20" t="s">
        <v>1</v>
      </c>
      <c r="B4" s="20" t="s">
        <v>235</v>
      </c>
      <c r="C4" s="20" t="s">
        <v>235</v>
      </c>
      <c r="D4" s="20" t="s">
        <v>23</v>
      </c>
      <c r="E4" s="20" t="str">
        <f t="shared" si="1"/>
        <v>BANJARMASIN-BARITO KUALA</v>
      </c>
      <c r="F4" s="21" t="s">
        <v>10</v>
      </c>
      <c r="G4" s="103">
        <v>19</v>
      </c>
      <c r="H4" s="103">
        <v>32</v>
      </c>
      <c r="I4" s="103">
        <v>38</v>
      </c>
      <c r="J4" s="103">
        <f t="shared" si="2"/>
        <v>89</v>
      </c>
      <c r="M4" s="16" t="s">
        <v>18</v>
      </c>
      <c r="N4" s="17" t="s">
        <v>10</v>
      </c>
      <c r="O4" s="18">
        <f>SUM(O5:O7)</f>
        <v>2178</v>
      </c>
      <c r="P4" s="18">
        <f t="shared" ref="P4:Q4" si="3">SUM(P5:P7)</f>
        <v>3532</v>
      </c>
      <c r="Q4" s="18">
        <f t="shared" si="3"/>
        <v>3381</v>
      </c>
      <c r="R4" s="18">
        <f>SUM(O4:Q4)</f>
        <v>9091</v>
      </c>
    </row>
    <row r="5" spans="1:18" x14ac:dyDescent="0.25">
      <c r="A5" s="20" t="s">
        <v>1</v>
      </c>
      <c r="B5" s="20" t="s">
        <v>238</v>
      </c>
      <c r="C5" s="20" t="s">
        <v>239</v>
      </c>
      <c r="D5" s="20" t="s">
        <v>24</v>
      </c>
      <c r="E5" s="20" t="str">
        <f t="shared" si="1"/>
        <v>BARITO RAYA-BARITO SELATAN</v>
      </c>
      <c r="F5" s="21" t="s">
        <v>10</v>
      </c>
      <c r="G5" s="103">
        <v>9</v>
      </c>
      <c r="H5" s="103">
        <v>8</v>
      </c>
      <c r="I5" s="103">
        <v>4</v>
      </c>
      <c r="J5" s="103">
        <f t="shared" si="2"/>
        <v>21</v>
      </c>
      <c r="M5" s="1" t="s">
        <v>1</v>
      </c>
      <c r="N5" s="6" t="s">
        <v>10</v>
      </c>
      <c r="O5" s="4">
        <f>SUMIF($A:$A,"KALIMANTAN",G:G)</f>
        <v>1232</v>
      </c>
      <c r="P5" s="4">
        <f>SUMIF($A:$A,"KALIMANTAN",H:H)</f>
        <v>1725</v>
      </c>
      <c r="Q5" s="4">
        <f>SUMIF($A:$A,"KALIMANTAN",I:I)</f>
        <v>2047</v>
      </c>
      <c r="R5" s="5">
        <f t="shared" ref="R5:R7" si="4">SUM(O5:Q5)</f>
        <v>5004</v>
      </c>
    </row>
    <row r="6" spans="1:18" x14ac:dyDescent="0.25">
      <c r="A6" s="20" t="s">
        <v>1</v>
      </c>
      <c r="B6" s="20" t="s">
        <v>238</v>
      </c>
      <c r="C6" s="20" t="s">
        <v>239</v>
      </c>
      <c r="D6" s="20" t="s">
        <v>25</v>
      </c>
      <c r="E6" s="20" t="str">
        <f t="shared" si="1"/>
        <v>BARITO RAYA-BARITO TIMUR</v>
      </c>
      <c r="F6" s="21" t="s">
        <v>10</v>
      </c>
      <c r="G6" s="103">
        <v>12</v>
      </c>
      <c r="H6" s="103">
        <v>12</v>
      </c>
      <c r="I6" s="103">
        <v>3</v>
      </c>
      <c r="J6" s="103">
        <f t="shared" si="2"/>
        <v>27</v>
      </c>
      <c r="M6" s="1" t="s">
        <v>2</v>
      </c>
      <c r="N6" s="6" t="s">
        <v>10</v>
      </c>
      <c r="O6" s="4">
        <f>SUMIF($A:$A,"SULAWESI",G:G)</f>
        <v>908</v>
      </c>
      <c r="P6" s="4">
        <f>SUMIF($A:$A,"SULAWESI",H:H)</f>
        <v>1799</v>
      </c>
      <c r="Q6" s="4">
        <f>SUMIF($A:$A,"SULAWESI",I:I)</f>
        <v>1334</v>
      </c>
      <c r="R6" s="5">
        <f t="shared" si="4"/>
        <v>4041</v>
      </c>
    </row>
    <row r="7" spans="1:18" x14ac:dyDescent="0.25">
      <c r="A7" s="20" t="s">
        <v>1</v>
      </c>
      <c r="B7" s="20" t="s">
        <v>238</v>
      </c>
      <c r="C7" s="20" t="s">
        <v>239</v>
      </c>
      <c r="D7" s="20" t="s">
        <v>26</v>
      </c>
      <c r="E7" s="20" t="str">
        <f t="shared" si="1"/>
        <v>BARITO RAYA-BARITO UTARA</v>
      </c>
      <c r="F7" s="21" t="s">
        <v>10</v>
      </c>
      <c r="G7" s="103">
        <v>7</v>
      </c>
      <c r="H7" s="103">
        <v>4</v>
      </c>
      <c r="I7" s="103">
        <v>1</v>
      </c>
      <c r="J7" s="103">
        <f t="shared" si="2"/>
        <v>12</v>
      </c>
      <c r="M7" s="1" t="s">
        <v>77</v>
      </c>
      <c r="N7" s="6" t="s">
        <v>10</v>
      </c>
      <c r="O7" s="4">
        <f>SUMIF($A:$A,"PUMA",G:G)</f>
        <v>38</v>
      </c>
      <c r="P7" s="4">
        <f>SUMIF($A:$A,"PUMA",H:H)</f>
        <v>8</v>
      </c>
      <c r="Q7" s="4">
        <f>SUMIF($A:$A,"PUMA",I:I)</f>
        <v>0</v>
      </c>
      <c r="R7" s="5">
        <f t="shared" si="4"/>
        <v>46</v>
      </c>
    </row>
    <row r="8" spans="1:18" x14ac:dyDescent="0.25">
      <c r="A8" s="20" t="s">
        <v>1</v>
      </c>
      <c r="B8" s="20" t="s">
        <v>240</v>
      </c>
      <c r="C8" s="20" t="s">
        <v>66</v>
      </c>
      <c r="D8" s="20" t="s">
        <v>27</v>
      </c>
      <c r="E8" s="20" t="str">
        <f t="shared" si="1"/>
        <v>SAMBAS-BENGKAYANG</v>
      </c>
      <c r="F8" s="21" t="s">
        <v>10</v>
      </c>
      <c r="G8" s="103">
        <v>19</v>
      </c>
      <c r="H8" s="103">
        <v>15</v>
      </c>
      <c r="I8" s="103">
        <v>15</v>
      </c>
      <c r="J8" s="103">
        <f t="shared" si="2"/>
        <v>49</v>
      </c>
    </row>
    <row r="9" spans="1:18" x14ac:dyDescent="0.25">
      <c r="A9" s="20" t="s">
        <v>1</v>
      </c>
      <c r="B9" s="20" t="s">
        <v>241</v>
      </c>
      <c r="C9" s="20" t="s">
        <v>242</v>
      </c>
      <c r="D9" s="20" t="s">
        <v>28</v>
      </c>
      <c r="E9" s="20" t="str">
        <f t="shared" si="1"/>
        <v>KALTARA-BERAU</v>
      </c>
      <c r="F9" s="21" t="s">
        <v>10</v>
      </c>
      <c r="G9" s="103">
        <v>21</v>
      </c>
      <c r="H9" s="103">
        <v>25</v>
      </c>
      <c r="I9" s="103">
        <v>21</v>
      </c>
      <c r="J9" s="103">
        <f t="shared" si="2"/>
        <v>67</v>
      </c>
      <c r="L9" s="2" t="s">
        <v>0</v>
      </c>
      <c r="M9" s="2" t="s">
        <v>233</v>
      </c>
      <c r="N9" s="2" t="s">
        <v>11</v>
      </c>
      <c r="O9" s="8" t="s">
        <v>13</v>
      </c>
      <c r="P9" s="8" t="s">
        <v>14</v>
      </c>
      <c r="Q9" s="8" t="s">
        <v>15</v>
      </c>
      <c r="R9" s="8" t="s">
        <v>19</v>
      </c>
    </row>
    <row r="10" spans="1:18" x14ac:dyDescent="0.25">
      <c r="A10" s="20" t="s">
        <v>1</v>
      </c>
      <c r="B10" s="20" t="s">
        <v>241</v>
      </c>
      <c r="C10" s="20" t="s">
        <v>242</v>
      </c>
      <c r="D10" s="20" t="s">
        <v>29</v>
      </c>
      <c r="E10" s="20" t="str">
        <f t="shared" si="1"/>
        <v>KALTARA-BULUNGAN</v>
      </c>
      <c r="F10" s="21" t="s">
        <v>10</v>
      </c>
      <c r="G10" s="103">
        <v>7</v>
      </c>
      <c r="H10" s="103">
        <v>10</v>
      </c>
      <c r="I10" s="103">
        <v>5</v>
      </c>
      <c r="J10" s="103">
        <f t="shared" si="2"/>
        <v>22</v>
      </c>
      <c r="L10" s="6" t="s">
        <v>1</v>
      </c>
      <c r="M10" s="28" t="s">
        <v>245</v>
      </c>
      <c r="N10" s="6" t="s">
        <v>10</v>
      </c>
      <c r="O10" s="4">
        <f t="shared" ref="O10:O25" si="5">SUMIF($B:$B,$M10,G:G)</f>
        <v>111</v>
      </c>
      <c r="P10" s="4">
        <f t="shared" ref="P10:P25" si="6">SUMIF($B:$B,$M10,H:H)</f>
        <v>194</v>
      </c>
      <c r="Q10" s="4">
        <f t="shared" ref="Q10:Q25" si="7">SUMIF($B:$B,$M10,I:I)</f>
        <v>246</v>
      </c>
      <c r="R10" s="5">
        <f t="shared" ref="R10:R25" si="8">SUM(O10:Q10)</f>
        <v>551</v>
      </c>
    </row>
    <row r="11" spans="1:18" x14ac:dyDescent="0.25">
      <c r="A11" s="20" t="s">
        <v>1</v>
      </c>
      <c r="B11" s="20" t="s">
        <v>238</v>
      </c>
      <c r="C11" s="20" t="s">
        <v>243</v>
      </c>
      <c r="D11" s="20" t="s">
        <v>30</v>
      </c>
      <c r="E11" s="20" t="str">
        <f t="shared" si="1"/>
        <v>KOTAWARINGIN RAYA-GUNUNG MAS</v>
      </c>
      <c r="F11" s="21" t="s">
        <v>10</v>
      </c>
      <c r="G11" s="103">
        <v>9</v>
      </c>
      <c r="H11" s="103">
        <v>2</v>
      </c>
      <c r="I11" s="103">
        <v>1</v>
      </c>
      <c r="J11" s="103">
        <f t="shared" si="2"/>
        <v>12</v>
      </c>
      <c r="L11" s="82" t="s">
        <v>1</v>
      </c>
      <c r="M11" s="1" t="s">
        <v>235</v>
      </c>
      <c r="N11" s="6" t="s">
        <v>10</v>
      </c>
      <c r="O11" s="4">
        <f t="shared" si="5"/>
        <v>463</v>
      </c>
      <c r="P11" s="4">
        <f t="shared" si="6"/>
        <v>626</v>
      </c>
      <c r="Q11" s="4">
        <f t="shared" si="7"/>
        <v>750</v>
      </c>
      <c r="R11" s="5">
        <f t="shared" si="8"/>
        <v>1839</v>
      </c>
    </row>
    <row r="12" spans="1:18" x14ac:dyDescent="0.25">
      <c r="A12" s="20" t="s">
        <v>1</v>
      </c>
      <c r="B12" s="20" t="s">
        <v>235</v>
      </c>
      <c r="C12" s="20" t="s">
        <v>236</v>
      </c>
      <c r="D12" s="20" t="s">
        <v>31</v>
      </c>
      <c r="E12" s="20" t="str">
        <f t="shared" si="1"/>
        <v>BANUA ENAM-HULU SUNGAI SELATAN</v>
      </c>
      <c r="F12" s="21" t="s">
        <v>10</v>
      </c>
      <c r="G12" s="103">
        <v>22</v>
      </c>
      <c r="H12" s="103">
        <v>37</v>
      </c>
      <c r="I12" s="103">
        <v>38</v>
      </c>
      <c r="J12" s="103">
        <f t="shared" si="2"/>
        <v>97</v>
      </c>
      <c r="L12" s="82" t="s">
        <v>1</v>
      </c>
      <c r="M12" s="1" t="s">
        <v>238</v>
      </c>
      <c r="N12" s="6" t="s">
        <v>10</v>
      </c>
      <c r="O12" s="4">
        <f t="shared" si="5"/>
        <v>207</v>
      </c>
      <c r="P12" s="4">
        <f t="shared" si="6"/>
        <v>180</v>
      </c>
      <c r="Q12" s="4">
        <f t="shared" si="7"/>
        <v>190</v>
      </c>
      <c r="R12" s="5">
        <f t="shared" si="8"/>
        <v>577</v>
      </c>
    </row>
    <row r="13" spans="1:18" x14ac:dyDescent="0.25">
      <c r="A13" s="20" t="s">
        <v>1</v>
      </c>
      <c r="B13" s="20" t="s">
        <v>235</v>
      </c>
      <c r="C13" s="20" t="s">
        <v>236</v>
      </c>
      <c r="D13" s="20" t="s">
        <v>32</v>
      </c>
      <c r="E13" s="20" t="str">
        <f t="shared" si="1"/>
        <v>BANUA ENAM-HULU SUNGAI TENGAH</v>
      </c>
      <c r="F13" s="21" t="s">
        <v>10</v>
      </c>
      <c r="G13" s="103">
        <v>16</v>
      </c>
      <c r="H13" s="103">
        <v>23</v>
      </c>
      <c r="I13" s="103">
        <v>25</v>
      </c>
      <c r="J13" s="103">
        <f t="shared" si="2"/>
        <v>64</v>
      </c>
      <c r="L13" s="82" t="s">
        <v>1</v>
      </c>
      <c r="M13" s="1" t="s">
        <v>240</v>
      </c>
      <c r="N13" s="6" t="s">
        <v>10</v>
      </c>
      <c r="O13" s="4">
        <f t="shared" si="5"/>
        <v>222</v>
      </c>
      <c r="P13" s="4">
        <f t="shared" si="6"/>
        <v>357</v>
      </c>
      <c r="Q13" s="4">
        <f t="shared" si="7"/>
        <v>455</v>
      </c>
      <c r="R13" s="5">
        <f t="shared" si="8"/>
        <v>1034</v>
      </c>
    </row>
    <row r="14" spans="1:18" x14ac:dyDescent="0.25">
      <c r="A14" s="20" t="s">
        <v>1</v>
      </c>
      <c r="B14" s="20" t="s">
        <v>235</v>
      </c>
      <c r="C14" s="20" t="s">
        <v>236</v>
      </c>
      <c r="D14" s="20" t="s">
        <v>33</v>
      </c>
      <c r="E14" s="20" t="str">
        <f t="shared" si="1"/>
        <v>BANUA ENAM-HULU SUNGAI UTARA</v>
      </c>
      <c r="F14" s="21" t="s">
        <v>10</v>
      </c>
      <c r="G14" s="103">
        <v>14</v>
      </c>
      <c r="H14" s="103">
        <v>27</v>
      </c>
      <c r="I14" s="103">
        <v>28</v>
      </c>
      <c r="J14" s="103">
        <f t="shared" si="2"/>
        <v>69</v>
      </c>
      <c r="L14" s="82" t="s">
        <v>1</v>
      </c>
      <c r="M14" s="1" t="s">
        <v>247</v>
      </c>
      <c r="N14" s="6" t="s">
        <v>10</v>
      </c>
      <c r="O14" s="4">
        <f t="shared" si="5"/>
        <v>172</v>
      </c>
      <c r="P14" s="4">
        <f t="shared" si="6"/>
        <v>289</v>
      </c>
      <c r="Q14" s="4">
        <f t="shared" si="7"/>
        <v>352</v>
      </c>
      <c r="R14" s="5">
        <f t="shared" si="8"/>
        <v>813</v>
      </c>
    </row>
    <row r="15" spans="1:18" x14ac:dyDescent="0.25">
      <c r="A15" s="20" t="s">
        <v>1</v>
      </c>
      <c r="B15" s="20" t="s">
        <v>238</v>
      </c>
      <c r="C15" s="20" t="s">
        <v>238</v>
      </c>
      <c r="D15" s="20" t="s">
        <v>34</v>
      </c>
      <c r="E15" s="20" t="str">
        <f t="shared" si="1"/>
        <v>PALANGKARAYA-KAPUAS</v>
      </c>
      <c r="F15" s="21" t="s">
        <v>10</v>
      </c>
      <c r="G15" s="103">
        <v>11</v>
      </c>
      <c r="H15" s="103">
        <v>21</v>
      </c>
      <c r="I15" s="103">
        <v>21</v>
      </c>
      <c r="J15" s="103">
        <f t="shared" si="2"/>
        <v>53</v>
      </c>
      <c r="L15" s="82" t="s">
        <v>1</v>
      </c>
      <c r="M15" s="1" t="s">
        <v>241</v>
      </c>
      <c r="N15" s="6" t="s">
        <v>10</v>
      </c>
      <c r="O15" s="4">
        <f t="shared" si="5"/>
        <v>57</v>
      </c>
      <c r="P15" s="4">
        <f t="shared" si="6"/>
        <v>79</v>
      </c>
      <c r="Q15" s="4">
        <f t="shared" si="7"/>
        <v>54</v>
      </c>
      <c r="R15" s="5">
        <f t="shared" si="8"/>
        <v>190</v>
      </c>
    </row>
    <row r="16" spans="1:18" x14ac:dyDescent="0.25">
      <c r="A16" s="20" t="s">
        <v>1</v>
      </c>
      <c r="B16" s="20" t="s">
        <v>240</v>
      </c>
      <c r="C16" s="20" t="s">
        <v>70</v>
      </c>
      <c r="D16" s="20" t="s">
        <v>35</v>
      </c>
      <c r="E16" s="20" t="str">
        <f t="shared" si="1"/>
        <v>SINTANG-KAPUAS HULU</v>
      </c>
      <c r="F16" s="21" t="s">
        <v>10</v>
      </c>
      <c r="G16" s="103">
        <v>0</v>
      </c>
      <c r="H16" s="103">
        <v>0</v>
      </c>
      <c r="I16" s="103">
        <v>0</v>
      </c>
      <c r="J16" s="103">
        <f t="shared" si="2"/>
        <v>0</v>
      </c>
      <c r="L16" s="82" t="s">
        <v>2</v>
      </c>
      <c r="M16" s="1" t="s">
        <v>3</v>
      </c>
      <c r="N16" s="6" t="s">
        <v>10</v>
      </c>
      <c r="O16" s="4">
        <f t="shared" si="5"/>
        <v>46</v>
      </c>
      <c r="P16" s="4">
        <f t="shared" si="6"/>
        <v>111</v>
      </c>
      <c r="Q16" s="4">
        <f t="shared" si="7"/>
        <v>76</v>
      </c>
      <c r="R16" s="5">
        <f t="shared" si="8"/>
        <v>233</v>
      </c>
    </row>
    <row r="17" spans="1:18" x14ac:dyDescent="0.25">
      <c r="A17" s="20" t="s">
        <v>1</v>
      </c>
      <c r="B17" s="20" t="s">
        <v>238</v>
      </c>
      <c r="C17" s="20" t="s">
        <v>243</v>
      </c>
      <c r="D17" s="20" t="s">
        <v>36</v>
      </c>
      <c r="E17" s="20" t="str">
        <f t="shared" si="1"/>
        <v>KOTAWARINGIN RAYA-KATINGAN</v>
      </c>
      <c r="F17" s="21" t="s">
        <v>10</v>
      </c>
      <c r="G17" s="103">
        <v>12</v>
      </c>
      <c r="H17" s="103">
        <v>6</v>
      </c>
      <c r="I17" s="103">
        <v>0</v>
      </c>
      <c r="J17" s="103">
        <f t="shared" si="2"/>
        <v>18</v>
      </c>
      <c r="L17" s="82" t="s">
        <v>2</v>
      </c>
      <c r="M17" s="1" t="s">
        <v>224</v>
      </c>
      <c r="N17" s="6" t="s">
        <v>10</v>
      </c>
      <c r="O17" s="4">
        <f t="shared" si="5"/>
        <v>146</v>
      </c>
      <c r="P17" s="4">
        <f t="shared" si="6"/>
        <v>219</v>
      </c>
      <c r="Q17" s="4">
        <f t="shared" si="7"/>
        <v>139</v>
      </c>
      <c r="R17" s="5">
        <f t="shared" si="8"/>
        <v>504</v>
      </c>
    </row>
    <row r="18" spans="1:18" x14ac:dyDescent="0.25">
      <c r="A18" s="20" t="s">
        <v>1</v>
      </c>
      <c r="B18" s="20" t="s">
        <v>240</v>
      </c>
      <c r="C18" s="20" t="s">
        <v>244</v>
      </c>
      <c r="D18" s="20" t="s">
        <v>37</v>
      </c>
      <c r="E18" s="20" t="str">
        <f t="shared" si="1"/>
        <v>KETAPANG KUBU RAYA-KAYONG UTARA</v>
      </c>
      <c r="F18" s="21" t="s">
        <v>10</v>
      </c>
      <c r="G18" s="103">
        <v>6</v>
      </c>
      <c r="H18" s="103">
        <v>5</v>
      </c>
      <c r="I18" s="103">
        <v>0</v>
      </c>
      <c r="J18" s="103">
        <f t="shared" si="2"/>
        <v>11</v>
      </c>
      <c r="L18" s="82" t="s">
        <v>2</v>
      </c>
      <c r="M18" s="1" t="s">
        <v>232</v>
      </c>
      <c r="N18" s="6" t="s">
        <v>10</v>
      </c>
      <c r="O18" s="4">
        <f t="shared" si="5"/>
        <v>339</v>
      </c>
      <c r="P18" s="4">
        <f t="shared" si="6"/>
        <v>609</v>
      </c>
      <c r="Q18" s="4">
        <f t="shared" si="7"/>
        <v>520</v>
      </c>
      <c r="R18" s="5">
        <f t="shared" si="8"/>
        <v>1468</v>
      </c>
    </row>
    <row r="19" spans="1:18" x14ac:dyDescent="0.25">
      <c r="A19" s="20" t="s">
        <v>1</v>
      </c>
      <c r="B19" s="20" t="s">
        <v>240</v>
      </c>
      <c r="C19" s="20" t="s">
        <v>244</v>
      </c>
      <c r="D19" s="20" t="s">
        <v>38</v>
      </c>
      <c r="E19" s="20" t="str">
        <f t="shared" si="1"/>
        <v>KETAPANG KUBU RAYA-KETAPANG</v>
      </c>
      <c r="F19" s="21" t="s">
        <v>10</v>
      </c>
      <c r="G19" s="103">
        <v>26</v>
      </c>
      <c r="H19" s="103">
        <v>16</v>
      </c>
      <c r="I19" s="103">
        <v>35</v>
      </c>
      <c r="J19" s="103">
        <f t="shared" si="2"/>
        <v>77</v>
      </c>
      <c r="L19" s="82" t="s">
        <v>2</v>
      </c>
      <c r="M19" s="1" t="s">
        <v>229</v>
      </c>
      <c r="N19" s="6" t="s">
        <v>10</v>
      </c>
      <c r="O19" s="4">
        <f t="shared" si="5"/>
        <v>106</v>
      </c>
      <c r="P19" s="4">
        <f t="shared" si="6"/>
        <v>306</v>
      </c>
      <c r="Q19" s="4">
        <f t="shared" si="7"/>
        <v>161</v>
      </c>
      <c r="R19" s="5">
        <f t="shared" si="8"/>
        <v>573</v>
      </c>
    </row>
    <row r="20" spans="1:18" x14ac:dyDescent="0.25">
      <c r="A20" s="20" t="s">
        <v>1</v>
      </c>
      <c r="B20" s="20" t="s">
        <v>245</v>
      </c>
      <c r="C20" s="20" t="s">
        <v>245</v>
      </c>
      <c r="D20" s="20" t="s">
        <v>39</v>
      </c>
      <c r="E20" s="20" t="str">
        <f t="shared" si="1"/>
        <v>BALIKPAPAN-KOTA BALIKPAPAN</v>
      </c>
      <c r="F20" s="21" t="s">
        <v>10</v>
      </c>
      <c r="G20" s="103">
        <v>82</v>
      </c>
      <c r="H20" s="103">
        <v>134</v>
      </c>
      <c r="I20" s="103">
        <v>184</v>
      </c>
      <c r="J20" s="103">
        <f t="shared" si="2"/>
        <v>400</v>
      </c>
      <c r="L20" s="82" t="s">
        <v>2</v>
      </c>
      <c r="M20" s="1" t="s">
        <v>226</v>
      </c>
      <c r="N20" s="6" t="s">
        <v>10</v>
      </c>
      <c r="O20" s="4">
        <f t="shared" si="5"/>
        <v>122</v>
      </c>
      <c r="P20" s="4">
        <f t="shared" si="6"/>
        <v>187</v>
      </c>
      <c r="Q20" s="4">
        <f t="shared" si="7"/>
        <v>92</v>
      </c>
      <c r="R20" s="5">
        <f t="shared" si="8"/>
        <v>401</v>
      </c>
    </row>
    <row r="21" spans="1:18" x14ac:dyDescent="0.25">
      <c r="A21" s="20" t="s">
        <v>1</v>
      </c>
      <c r="B21" s="20" t="s">
        <v>235</v>
      </c>
      <c r="C21" s="20" t="s">
        <v>237</v>
      </c>
      <c r="D21" s="20" t="s">
        <v>40</v>
      </c>
      <c r="E21" s="20" t="str">
        <f t="shared" si="1"/>
        <v>MARTAPURA-KOTA BANJAR BARU</v>
      </c>
      <c r="F21" s="21" t="s">
        <v>10</v>
      </c>
      <c r="G21" s="103">
        <v>45</v>
      </c>
      <c r="H21" s="103">
        <v>79</v>
      </c>
      <c r="I21" s="103">
        <v>133</v>
      </c>
      <c r="J21" s="103">
        <f t="shared" si="2"/>
        <v>257</v>
      </c>
      <c r="L21" s="82" t="s">
        <v>2</v>
      </c>
      <c r="M21" s="1" t="s">
        <v>227</v>
      </c>
      <c r="N21" s="6" t="s">
        <v>10</v>
      </c>
      <c r="O21" s="4">
        <f t="shared" si="5"/>
        <v>149</v>
      </c>
      <c r="P21" s="4">
        <f t="shared" si="6"/>
        <v>367</v>
      </c>
      <c r="Q21" s="4">
        <f t="shared" si="7"/>
        <v>346</v>
      </c>
      <c r="R21" s="5">
        <f t="shared" si="8"/>
        <v>862</v>
      </c>
    </row>
    <row r="22" spans="1:18" x14ac:dyDescent="0.25">
      <c r="A22" s="20" t="s">
        <v>1</v>
      </c>
      <c r="B22" s="20" t="s">
        <v>235</v>
      </c>
      <c r="C22" s="20" t="s">
        <v>235</v>
      </c>
      <c r="D22" s="20" t="s">
        <v>41</v>
      </c>
      <c r="E22" s="20" t="str">
        <f t="shared" si="1"/>
        <v>BANJARMASIN-KOTA BANJARMASIN</v>
      </c>
      <c r="F22" s="21" t="s">
        <v>10</v>
      </c>
      <c r="G22" s="103">
        <v>99</v>
      </c>
      <c r="H22" s="103">
        <v>113</v>
      </c>
      <c r="I22" s="103">
        <v>146</v>
      </c>
      <c r="J22" s="103">
        <f t="shared" si="2"/>
        <v>358</v>
      </c>
      <c r="L22" s="82" t="s">
        <v>77</v>
      </c>
      <c r="M22" s="1" t="s">
        <v>252</v>
      </c>
      <c r="N22" s="6" t="s">
        <v>10</v>
      </c>
      <c r="O22" s="4">
        <f t="shared" si="5"/>
        <v>7</v>
      </c>
      <c r="P22" s="4">
        <f t="shared" si="6"/>
        <v>3</v>
      </c>
      <c r="Q22" s="4">
        <f t="shared" si="7"/>
        <v>0</v>
      </c>
      <c r="R22" s="5">
        <f t="shared" si="8"/>
        <v>10</v>
      </c>
    </row>
    <row r="23" spans="1:18" x14ac:dyDescent="0.25">
      <c r="A23" s="20" t="s">
        <v>1</v>
      </c>
      <c r="B23" s="20" t="s">
        <v>235</v>
      </c>
      <c r="C23" s="20" t="s">
        <v>246</v>
      </c>
      <c r="D23" s="20" t="s">
        <v>42</v>
      </c>
      <c r="E23" s="20" t="str">
        <f t="shared" si="1"/>
        <v>KOTABARU-KOTA BARU</v>
      </c>
      <c r="F23" s="21" t="s">
        <v>10</v>
      </c>
      <c r="G23" s="103">
        <v>52</v>
      </c>
      <c r="H23" s="103">
        <v>42</v>
      </c>
      <c r="I23" s="103">
        <v>44</v>
      </c>
      <c r="J23" s="103">
        <f t="shared" si="2"/>
        <v>138</v>
      </c>
      <c r="L23" s="82" t="s">
        <v>77</v>
      </c>
      <c r="M23" s="1" t="s">
        <v>4</v>
      </c>
      <c r="N23" s="6" t="s">
        <v>10</v>
      </c>
      <c r="O23" s="4">
        <f t="shared" si="5"/>
        <v>17</v>
      </c>
      <c r="P23" s="4">
        <f t="shared" si="6"/>
        <v>2</v>
      </c>
      <c r="Q23" s="4">
        <f t="shared" si="7"/>
        <v>0</v>
      </c>
      <c r="R23" s="5">
        <f t="shared" si="8"/>
        <v>19</v>
      </c>
    </row>
    <row r="24" spans="1:18" x14ac:dyDescent="0.25">
      <c r="A24" s="20" t="s">
        <v>1</v>
      </c>
      <c r="B24" s="20" t="s">
        <v>247</v>
      </c>
      <c r="C24" s="20" t="s">
        <v>248</v>
      </c>
      <c r="D24" s="20" t="s">
        <v>43</v>
      </c>
      <c r="E24" s="20" t="str">
        <f t="shared" si="1"/>
        <v>BONTANG-KOTA BONTANG</v>
      </c>
      <c r="F24" s="21" t="s">
        <v>10</v>
      </c>
      <c r="G24" s="103">
        <v>11</v>
      </c>
      <c r="H24" s="103">
        <v>19</v>
      </c>
      <c r="I24" s="103">
        <v>43</v>
      </c>
      <c r="J24" s="103">
        <f t="shared" si="2"/>
        <v>73</v>
      </c>
      <c r="L24" s="82" t="s">
        <v>77</v>
      </c>
      <c r="M24" s="1" t="s">
        <v>5</v>
      </c>
      <c r="N24" s="6" t="s">
        <v>10</v>
      </c>
      <c r="O24" s="4">
        <f t="shared" si="5"/>
        <v>11</v>
      </c>
      <c r="P24" s="4">
        <f t="shared" si="6"/>
        <v>0</v>
      </c>
      <c r="Q24" s="4">
        <f t="shared" si="7"/>
        <v>0</v>
      </c>
      <c r="R24" s="5">
        <f t="shared" si="8"/>
        <v>11</v>
      </c>
    </row>
    <row r="25" spans="1:18" x14ac:dyDescent="0.25">
      <c r="A25" s="20" t="s">
        <v>1</v>
      </c>
      <c r="B25" s="20" t="s">
        <v>238</v>
      </c>
      <c r="C25" s="20" t="s">
        <v>238</v>
      </c>
      <c r="D25" s="20" t="s">
        <v>44</v>
      </c>
      <c r="E25" s="20" t="str">
        <f t="shared" si="1"/>
        <v>PALANGKARAYA-KOTA PALANGKARAYA</v>
      </c>
      <c r="F25" s="21" t="s">
        <v>10</v>
      </c>
      <c r="G25" s="103">
        <v>23</v>
      </c>
      <c r="H25" s="103">
        <v>39</v>
      </c>
      <c r="I25" s="103">
        <v>63</v>
      </c>
      <c r="J25" s="103">
        <f t="shared" si="2"/>
        <v>125</v>
      </c>
      <c r="L25" s="82" t="s">
        <v>77</v>
      </c>
      <c r="M25" s="1" t="s">
        <v>250</v>
      </c>
      <c r="N25" s="6" t="s">
        <v>10</v>
      </c>
      <c r="O25" s="4">
        <f t="shared" si="5"/>
        <v>3</v>
      </c>
      <c r="P25" s="4">
        <f t="shared" si="6"/>
        <v>3</v>
      </c>
      <c r="Q25" s="4">
        <f t="shared" si="7"/>
        <v>0</v>
      </c>
      <c r="R25" s="5">
        <f t="shared" si="8"/>
        <v>6</v>
      </c>
    </row>
    <row r="26" spans="1:18" x14ac:dyDescent="0.25">
      <c r="A26" s="30" t="s">
        <v>1</v>
      </c>
      <c r="B26" s="30" t="s">
        <v>240</v>
      </c>
      <c r="C26" s="30" t="s">
        <v>244</v>
      </c>
      <c r="D26" s="30" t="s">
        <v>45</v>
      </c>
      <c r="E26" s="30" t="str">
        <f t="shared" si="1"/>
        <v>KETAPANG KUBU RAYA-KOTA PONTIANAK</v>
      </c>
      <c r="F26" s="21" t="s">
        <v>10</v>
      </c>
      <c r="G26" s="103">
        <v>0</v>
      </c>
      <c r="H26" s="103">
        <v>0</v>
      </c>
      <c r="I26" s="103">
        <v>40</v>
      </c>
      <c r="J26" s="103">
        <f t="shared" si="2"/>
        <v>40</v>
      </c>
      <c r="L26" s="29"/>
      <c r="M26" s="29"/>
      <c r="N26" s="27"/>
      <c r="O26" s="27"/>
      <c r="P26" s="27"/>
      <c r="Q26" s="27"/>
    </row>
    <row r="27" spans="1:18" x14ac:dyDescent="0.25">
      <c r="A27" s="20" t="s">
        <v>1</v>
      </c>
      <c r="B27" s="20" t="s">
        <v>240</v>
      </c>
      <c r="C27" s="20" t="s">
        <v>240</v>
      </c>
      <c r="D27" s="20" t="s">
        <v>45</v>
      </c>
      <c r="E27" s="20" t="str">
        <f t="shared" si="1"/>
        <v>PONTIANAK-KOTA PONTIANAK</v>
      </c>
      <c r="F27" s="21" t="s">
        <v>10</v>
      </c>
      <c r="G27" s="103">
        <v>57</v>
      </c>
      <c r="H27" s="103">
        <v>122</v>
      </c>
      <c r="I27" s="103">
        <v>104</v>
      </c>
      <c r="J27" s="103">
        <f t="shared" si="2"/>
        <v>283</v>
      </c>
      <c r="L27" s="2" t="s">
        <v>262</v>
      </c>
      <c r="M27" s="2" t="s">
        <v>234</v>
      </c>
      <c r="N27" s="2" t="s">
        <v>11</v>
      </c>
      <c r="O27" s="8" t="s">
        <v>13</v>
      </c>
      <c r="P27" s="8" t="s">
        <v>14</v>
      </c>
      <c r="Q27" s="8" t="s">
        <v>15</v>
      </c>
      <c r="R27" s="8" t="s">
        <v>19</v>
      </c>
    </row>
    <row r="28" spans="1:18" x14ac:dyDescent="0.25">
      <c r="A28" s="20" t="s">
        <v>1</v>
      </c>
      <c r="B28" s="20" t="s">
        <v>247</v>
      </c>
      <c r="C28" s="20" t="s">
        <v>247</v>
      </c>
      <c r="D28" s="20" t="s">
        <v>46</v>
      </c>
      <c r="E28" s="20" t="str">
        <f t="shared" si="1"/>
        <v>SAMARINDA-KOTA SAMARINDA</v>
      </c>
      <c r="F28" s="21" t="s">
        <v>10</v>
      </c>
      <c r="G28" s="103">
        <v>63</v>
      </c>
      <c r="H28" s="103">
        <v>126</v>
      </c>
      <c r="I28" s="103">
        <v>124</v>
      </c>
      <c r="J28" s="103">
        <f t="shared" si="2"/>
        <v>313</v>
      </c>
      <c r="L28" s="6" t="s">
        <v>1</v>
      </c>
      <c r="M28" s="28" t="s">
        <v>245</v>
      </c>
      <c r="N28" s="6" t="s">
        <v>10</v>
      </c>
      <c r="O28" s="4">
        <f t="shared" ref="O28:O70" si="9">SUMIF($C:$C,$M28,G:G)</f>
        <v>111</v>
      </c>
      <c r="P28" s="4">
        <f t="shared" ref="P28:P70" si="10">SUMIF($C:$C,$M28,H:H)</f>
        <v>194</v>
      </c>
      <c r="Q28" s="4">
        <f t="shared" ref="Q28:Q70" si="11">SUMIF($C:$C,$M28,I:I)</f>
        <v>246</v>
      </c>
      <c r="R28" s="5">
        <f>SUM(O28:Q28)</f>
        <v>551</v>
      </c>
    </row>
    <row r="29" spans="1:18" x14ac:dyDescent="0.25">
      <c r="A29" s="20" t="s">
        <v>1</v>
      </c>
      <c r="B29" s="20" t="s">
        <v>247</v>
      </c>
      <c r="C29" s="20" t="s">
        <v>255</v>
      </c>
      <c r="D29" s="20" t="s">
        <v>46</v>
      </c>
      <c r="E29" s="20" t="str">
        <f t="shared" si="1"/>
        <v>SAMARINDA OUTER-KOTA SAMARINDA</v>
      </c>
      <c r="F29" s="21" t="s">
        <v>10</v>
      </c>
      <c r="G29" s="103">
        <v>0</v>
      </c>
      <c r="H29" s="103">
        <v>0</v>
      </c>
      <c r="I29" s="103">
        <v>42</v>
      </c>
      <c r="J29" s="103">
        <f t="shared" si="2"/>
        <v>42</v>
      </c>
      <c r="L29" s="82" t="s">
        <v>1</v>
      </c>
      <c r="M29" s="28" t="s">
        <v>235</v>
      </c>
      <c r="N29" s="6" t="s">
        <v>10</v>
      </c>
      <c r="O29" s="4">
        <f t="shared" si="9"/>
        <v>118</v>
      </c>
      <c r="P29" s="4">
        <f t="shared" si="10"/>
        <v>145</v>
      </c>
      <c r="Q29" s="4">
        <f t="shared" si="11"/>
        <v>184</v>
      </c>
      <c r="R29" s="5">
        <f t="shared" ref="R29:R70" si="12">SUM(O29:Q29)</f>
        <v>447</v>
      </c>
    </row>
    <row r="30" spans="1:18" x14ac:dyDescent="0.25">
      <c r="A30" s="20" t="s">
        <v>1</v>
      </c>
      <c r="B30" s="20" t="s">
        <v>240</v>
      </c>
      <c r="C30" s="20" t="s">
        <v>66</v>
      </c>
      <c r="D30" s="20" t="s">
        <v>47</v>
      </c>
      <c r="E30" s="20" t="str">
        <f t="shared" si="1"/>
        <v>SAMBAS-KOTA SINGKAWANG</v>
      </c>
      <c r="F30" s="21" t="s">
        <v>10</v>
      </c>
      <c r="G30" s="103">
        <v>12</v>
      </c>
      <c r="H30" s="103">
        <v>31</v>
      </c>
      <c r="I30" s="103">
        <v>40</v>
      </c>
      <c r="J30" s="103">
        <f t="shared" si="2"/>
        <v>83</v>
      </c>
      <c r="L30" s="82" t="s">
        <v>1</v>
      </c>
      <c r="M30" s="28" t="s">
        <v>236</v>
      </c>
      <c r="N30" s="6" t="s">
        <v>10</v>
      </c>
      <c r="O30" s="4">
        <f t="shared" si="9"/>
        <v>113</v>
      </c>
      <c r="P30" s="4">
        <f t="shared" si="10"/>
        <v>161</v>
      </c>
      <c r="Q30" s="4">
        <f t="shared" si="11"/>
        <v>172</v>
      </c>
      <c r="R30" s="5">
        <f t="shared" si="12"/>
        <v>446</v>
      </c>
    </row>
    <row r="31" spans="1:18" x14ac:dyDescent="0.25">
      <c r="A31" s="20" t="s">
        <v>1</v>
      </c>
      <c r="B31" s="20" t="s">
        <v>241</v>
      </c>
      <c r="C31" s="20" t="s">
        <v>242</v>
      </c>
      <c r="D31" s="20" t="s">
        <v>48</v>
      </c>
      <c r="E31" s="20" t="str">
        <f t="shared" si="1"/>
        <v>KALTARA-KOTA TARAKAN</v>
      </c>
      <c r="F31" s="21" t="s">
        <v>10</v>
      </c>
      <c r="G31" s="103">
        <v>16</v>
      </c>
      <c r="H31" s="103">
        <v>26</v>
      </c>
      <c r="I31" s="103">
        <v>16</v>
      </c>
      <c r="J31" s="103">
        <f t="shared" si="2"/>
        <v>58</v>
      </c>
      <c r="L31" s="82" t="s">
        <v>1</v>
      </c>
      <c r="M31" s="28" t="s">
        <v>246</v>
      </c>
      <c r="N31" s="6" t="s">
        <v>10</v>
      </c>
      <c r="O31" s="4">
        <f t="shared" si="9"/>
        <v>97</v>
      </c>
      <c r="P31" s="4">
        <f t="shared" si="10"/>
        <v>93</v>
      </c>
      <c r="Q31" s="4">
        <f t="shared" si="11"/>
        <v>100</v>
      </c>
      <c r="R31" s="5">
        <f t="shared" si="12"/>
        <v>290</v>
      </c>
    </row>
    <row r="32" spans="1:18" x14ac:dyDescent="0.25">
      <c r="A32" s="20" t="s">
        <v>1</v>
      </c>
      <c r="B32" s="20" t="s">
        <v>238</v>
      </c>
      <c r="C32" s="20" t="s">
        <v>243</v>
      </c>
      <c r="D32" s="20" t="s">
        <v>49</v>
      </c>
      <c r="E32" s="20" t="str">
        <f t="shared" si="1"/>
        <v>KOTAWARINGIN RAYA-KOTA WARINGIN BARAT</v>
      </c>
      <c r="F32" s="21" t="s">
        <v>10</v>
      </c>
      <c r="G32" s="103">
        <v>34</v>
      </c>
      <c r="H32" s="103">
        <v>33</v>
      </c>
      <c r="I32" s="103">
        <v>32</v>
      </c>
      <c r="J32" s="103">
        <f t="shared" si="2"/>
        <v>99</v>
      </c>
      <c r="L32" s="82" t="s">
        <v>1</v>
      </c>
      <c r="M32" s="28" t="s">
        <v>237</v>
      </c>
      <c r="N32" s="6" t="s">
        <v>10</v>
      </c>
      <c r="O32" s="4">
        <f t="shared" si="9"/>
        <v>135</v>
      </c>
      <c r="P32" s="4">
        <f t="shared" si="10"/>
        <v>227</v>
      </c>
      <c r="Q32" s="4">
        <f t="shared" si="11"/>
        <v>294</v>
      </c>
      <c r="R32" s="5">
        <f t="shared" si="12"/>
        <v>656</v>
      </c>
    </row>
    <row r="33" spans="1:18" x14ac:dyDescent="0.25">
      <c r="A33" s="20" t="s">
        <v>1</v>
      </c>
      <c r="B33" s="20" t="s">
        <v>238</v>
      </c>
      <c r="C33" s="20" t="s">
        <v>243</v>
      </c>
      <c r="D33" s="20" t="s">
        <v>50</v>
      </c>
      <c r="E33" s="20" t="str">
        <f t="shared" si="1"/>
        <v>KOTAWARINGIN RAYA-KOTA WARINGIN TIMUR</v>
      </c>
      <c r="F33" s="21" t="s">
        <v>10</v>
      </c>
      <c r="G33" s="103">
        <v>47</v>
      </c>
      <c r="H33" s="103">
        <v>29</v>
      </c>
      <c r="I33" s="103">
        <v>41</v>
      </c>
      <c r="J33" s="103">
        <f t="shared" si="2"/>
        <v>117</v>
      </c>
      <c r="L33" s="82" t="s">
        <v>1</v>
      </c>
      <c r="M33" s="28" t="s">
        <v>239</v>
      </c>
      <c r="N33" s="6" t="s">
        <v>10</v>
      </c>
      <c r="O33" s="4">
        <f t="shared" si="9"/>
        <v>34</v>
      </c>
      <c r="P33" s="4">
        <f t="shared" si="10"/>
        <v>26</v>
      </c>
      <c r="Q33" s="4">
        <f t="shared" si="11"/>
        <v>8</v>
      </c>
      <c r="R33" s="5">
        <f t="shared" si="12"/>
        <v>68</v>
      </c>
    </row>
    <row r="34" spans="1:18" x14ac:dyDescent="0.25">
      <c r="A34" s="20" t="s">
        <v>1</v>
      </c>
      <c r="B34" s="20" t="s">
        <v>240</v>
      </c>
      <c r="C34" s="20" t="s">
        <v>244</v>
      </c>
      <c r="D34" s="20" t="s">
        <v>51</v>
      </c>
      <c r="E34" s="20" t="str">
        <f t="shared" si="1"/>
        <v>KETAPANG KUBU RAYA-KUBU RAYA</v>
      </c>
      <c r="F34" s="21" t="s">
        <v>10</v>
      </c>
      <c r="G34" s="103">
        <v>24</v>
      </c>
      <c r="H34" s="103">
        <v>50</v>
      </c>
      <c r="I34" s="103">
        <v>58</v>
      </c>
      <c r="J34" s="103">
        <f t="shared" si="2"/>
        <v>132</v>
      </c>
      <c r="L34" s="82" t="s">
        <v>1</v>
      </c>
      <c r="M34" s="28" t="s">
        <v>243</v>
      </c>
      <c r="N34" s="6" t="s">
        <v>10</v>
      </c>
      <c r="O34" s="4">
        <f t="shared" si="9"/>
        <v>130</v>
      </c>
      <c r="P34" s="4">
        <f t="shared" si="10"/>
        <v>83</v>
      </c>
      <c r="Q34" s="4">
        <f t="shared" si="11"/>
        <v>74</v>
      </c>
      <c r="R34" s="5">
        <f t="shared" si="12"/>
        <v>287</v>
      </c>
    </row>
    <row r="35" spans="1:18" x14ac:dyDescent="0.25">
      <c r="A35" s="20" t="s">
        <v>1</v>
      </c>
      <c r="B35" s="20" t="s">
        <v>247</v>
      </c>
      <c r="C35" s="20" t="s">
        <v>249</v>
      </c>
      <c r="D35" s="20" t="s">
        <v>52</v>
      </c>
      <c r="E35" s="20" t="str">
        <f t="shared" si="1"/>
        <v>KUTAI-KUTAI BARAT</v>
      </c>
      <c r="F35" s="21" t="s">
        <v>10</v>
      </c>
      <c r="G35" s="103">
        <v>12</v>
      </c>
      <c r="H35" s="103">
        <v>20</v>
      </c>
      <c r="I35" s="103">
        <v>3</v>
      </c>
      <c r="J35" s="103">
        <f t="shared" si="2"/>
        <v>35</v>
      </c>
      <c r="L35" s="82" t="s">
        <v>1</v>
      </c>
      <c r="M35" s="28" t="s">
        <v>238</v>
      </c>
      <c r="N35" s="6" t="s">
        <v>10</v>
      </c>
      <c r="O35" s="4">
        <f t="shared" si="9"/>
        <v>43</v>
      </c>
      <c r="P35" s="4">
        <f t="shared" si="10"/>
        <v>71</v>
      </c>
      <c r="Q35" s="4">
        <f t="shared" si="11"/>
        <v>108</v>
      </c>
      <c r="R35" s="5">
        <f t="shared" si="12"/>
        <v>222</v>
      </c>
    </row>
    <row r="36" spans="1:18" x14ac:dyDescent="0.25">
      <c r="A36" s="20" t="s">
        <v>1</v>
      </c>
      <c r="B36" s="20" t="s">
        <v>247</v>
      </c>
      <c r="C36" s="20" t="s">
        <v>249</v>
      </c>
      <c r="D36" s="20" t="s">
        <v>53</v>
      </c>
      <c r="E36" s="20" t="str">
        <f t="shared" si="1"/>
        <v>KUTAI-KUTAI KARTANEGARA</v>
      </c>
      <c r="F36" s="21" t="s">
        <v>10</v>
      </c>
      <c r="G36" s="103">
        <v>52</v>
      </c>
      <c r="H36" s="103">
        <v>88</v>
      </c>
      <c r="I36" s="103">
        <v>87</v>
      </c>
      <c r="J36" s="103">
        <f t="shared" si="2"/>
        <v>227</v>
      </c>
      <c r="L36" s="82" t="s">
        <v>1</v>
      </c>
      <c r="M36" s="28" t="s">
        <v>244</v>
      </c>
      <c r="N36" s="6" t="s">
        <v>10</v>
      </c>
      <c r="O36" s="4">
        <f t="shared" si="9"/>
        <v>59</v>
      </c>
      <c r="P36" s="4">
        <f t="shared" si="10"/>
        <v>73</v>
      </c>
      <c r="Q36" s="4">
        <f t="shared" si="11"/>
        <v>171</v>
      </c>
      <c r="R36" s="5">
        <f t="shared" si="12"/>
        <v>303</v>
      </c>
    </row>
    <row r="37" spans="1:18" x14ac:dyDescent="0.25">
      <c r="A37" s="20" t="s">
        <v>1</v>
      </c>
      <c r="B37" s="20" t="s">
        <v>247</v>
      </c>
      <c r="C37" s="20" t="s">
        <v>248</v>
      </c>
      <c r="D37" s="20" t="s">
        <v>54</v>
      </c>
      <c r="E37" s="20" t="str">
        <f t="shared" si="1"/>
        <v>BONTANG-KUTAI TIMUR</v>
      </c>
      <c r="F37" s="21" t="s">
        <v>10</v>
      </c>
      <c r="G37" s="103">
        <v>34</v>
      </c>
      <c r="H37" s="103">
        <v>36</v>
      </c>
      <c r="I37" s="103">
        <v>53</v>
      </c>
      <c r="J37" s="103">
        <f t="shared" si="2"/>
        <v>123</v>
      </c>
      <c r="L37" s="82" t="s">
        <v>1</v>
      </c>
      <c r="M37" s="28" t="s">
        <v>240</v>
      </c>
      <c r="N37" s="6" t="s">
        <v>10</v>
      </c>
      <c r="O37" s="4">
        <f t="shared" si="9"/>
        <v>57</v>
      </c>
      <c r="P37" s="4">
        <f t="shared" si="10"/>
        <v>122</v>
      </c>
      <c r="Q37" s="4">
        <f t="shared" si="11"/>
        <v>104</v>
      </c>
      <c r="R37" s="5">
        <f t="shared" si="12"/>
        <v>283</v>
      </c>
    </row>
    <row r="38" spans="1:18" x14ac:dyDescent="0.25">
      <c r="A38" s="20" t="s">
        <v>1</v>
      </c>
      <c r="B38" s="20" t="s">
        <v>238</v>
      </c>
      <c r="C38" s="20" t="s">
        <v>243</v>
      </c>
      <c r="D38" s="20" t="s">
        <v>55</v>
      </c>
      <c r="E38" s="20" t="str">
        <f t="shared" si="1"/>
        <v>KOTAWARINGIN RAYA-LAMANDAU</v>
      </c>
      <c r="F38" s="21" t="s">
        <v>10</v>
      </c>
      <c r="G38" s="103">
        <v>4</v>
      </c>
      <c r="H38" s="103">
        <v>3</v>
      </c>
      <c r="I38" s="103">
        <v>0</v>
      </c>
      <c r="J38" s="103">
        <f t="shared" si="2"/>
        <v>7</v>
      </c>
      <c r="L38" s="82" t="s">
        <v>1</v>
      </c>
      <c r="M38" s="28" t="s">
        <v>66</v>
      </c>
      <c r="N38" s="6" t="s">
        <v>10</v>
      </c>
      <c r="O38" s="4">
        <f t="shared" si="9"/>
        <v>69</v>
      </c>
      <c r="P38" s="4">
        <f t="shared" si="10"/>
        <v>106</v>
      </c>
      <c r="Q38" s="4">
        <f t="shared" si="11"/>
        <v>115</v>
      </c>
      <c r="R38" s="5">
        <f t="shared" si="12"/>
        <v>290</v>
      </c>
    </row>
    <row r="39" spans="1:18" x14ac:dyDescent="0.25">
      <c r="A39" s="20" t="s">
        <v>1</v>
      </c>
      <c r="B39" s="20" t="s">
        <v>240</v>
      </c>
      <c r="C39" s="20" t="s">
        <v>66</v>
      </c>
      <c r="D39" s="20" t="s">
        <v>56</v>
      </c>
      <c r="E39" s="20" t="str">
        <f t="shared" si="1"/>
        <v>SAMBAS-LANDAK</v>
      </c>
      <c r="F39" s="21" t="s">
        <v>10</v>
      </c>
      <c r="G39" s="103">
        <v>14</v>
      </c>
      <c r="H39" s="103">
        <v>13</v>
      </c>
      <c r="I39" s="103">
        <v>7</v>
      </c>
      <c r="J39" s="103">
        <f t="shared" si="2"/>
        <v>34</v>
      </c>
      <c r="L39" s="82" t="s">
        <v>1</v>
      </c>
      <c r="M39" s="28" t="s">
        <v>70</v>
      </c>
      <c r="N39" s="6" t="s">
        <v>10</v>
      </c>
      <c r="O39" s="4">
        <f t="shared" si="9"/>
        <v>37</v>
      </c>
      <c r="P39" s="4">
        <f t="shared" si="10"/>
        <v>56</v>
      </c>
      <c r="Q39" s="4">
        <f t="shared" si="11"/>
        <v>65</v>
      </c>
      <c r="R39" s="5">
        <f t="shared" si="12"/>
        <v>158</v>
      </c>
    </row>
    <row r="40" spans="1:18" x14ac:dyDescent="0.25">
      <c r="A40" s="20" t="s">
        <v>1</v>
      </c>
      <c r="B40" s="20" t="s">
        <v>247</v>
      </c>
      <c r="C40" s="20" t="s">
        <v>249</v>
      </c>
      <c r="D40" s="20" t="s">
        <v>57</v>
      </c>
      <c r="E40" s="20" t="str">
        <f t="shared" si="1"/>
        <v>KUTAI-MAHAKAM ULU</v>
      </c>
      <c r="F40" s="21" t="s">
        <v>10</v>
      </c>
      <c r="G40" s="103">
        <v>0</v>
      </c>
      <c r="H40" s="103">
        <v>0</v>
      </c>
      <c r="I40" s="103">
        <v>0</v>
      </c>
      <c r="J40" s="103">
        <f t="shared" si="2"/>
        <v>0</v>
      </c>
      <c r="L40" s="82" t="s">
        <v>1</v>
      </c>
      <c r="M40" s="28" t="s">
        <v>248</v>
      </c>
      <c r="N40" s="6" t="s">
        <v>10</v>
      </c>
      <c r="O40" s="4">
        <f t="shared" si="9"/>
        <v>45</v>
      </c>
      <c r="P40" s="4">
        <f t="shared" si="10"/>
        <v>55</v>
      </c>
      <c r="Q40" s="4">
        <f t="shared" si="11"/>
        <v>96</v>
      </c>
      <c r="R40" s="5">
        <f t="shared" si="12"/>
        <v>196</v>
      </c>
    </row>
    <row r="41" spans="1:18" x14ac:dyDescent="0.25">
      <c r="A41" s="20" t="s">
        <v>1</v>
      </c>
      <c r="B41" s="20" t="s">
        <v>241</v>
      </c>
      <c r="C41" s="20" t="s">
        <v>242</v>
      </c>
      <c r="D41" s="20" t="s">
        <v>58</v>
      </c>
      <c r="E41" s="20" t="str">
        <f t="shared" si="1"/>
        <v>KALTARA-MALINAU</v>
      </c>
      <c r="F41" s="21" t="s">
        <v>10</v>
      </c>
      <c r="G41" s="103">
        <v>3</v>
      </c>
      <c r="H41" s="103">
        <v>6</v>
      </c>
      <c r="I41" s="103">
        <v>8</v>
      </c>
      <c r="J41" s="103">
        <f t="shared" si="2"/>
        <v>17</v>
      </c>
      <c r="L41" s="82" t="s">
        <v>1</v>
      </c>
      <c r="M41" s="28" t="s">
        <v>249</v>
      </c>
      <c r="N41" s="6" t="s">
        <v>10</v>
      </c>
      <c r="O41" s="4">
        <f t="shared" si="9"/>
        <v>64</v>
      </c>
      <c r="P41" s="4">
        <f t="shared" si="10"/>
        <v>108</v>
      </c>
      <c r="Q41" s="4">
        <f t="shared" si="11"/>
        <v>90</v>
      </c>
      <c r="R41" s="5">
        <f t="shared" si="12"/>
        <v>262</v>
      </c>
    </row>
    <row r="42" spans="1:18" x14ac:dyDescent="0.25">
      <c r="A42" s="20" t="s">
        <v>1</v>
      </c>
      <c r="B42" s="20" t="s">
        <v>240</v>
      </c>
      <c r="C42" s="20" t="s">
        <v>70</v>
      </c>
      <c r="D42" s="20" t="s">
        <v>59</v>
      </c>
      <c r="E42" s="20" t="str">
        <f t="shared" si="1"/>
        <v>SINTANG-MELAWI</v>
      </c>
      <c r="F42" s="21" t="s">
        <v>10</v>
      </c>
      <c r="G42" s="103">
        <v>2</v>
      </c>
      <c r="H42" s="103">
        <v>3</v>
      </c>
      <c r="I42" s="103">
        <v>0</v>
      </c>
      <c r="J42" s="103">
        <f t="shared" si="2"/>
        <v>5</v>
      </c>
      <c r="L42" s="82" t="s">
        <v>1</v>
      </c>
      <c r="M42" s="28" t="s">
        <v>247</v>
      </c>
      <c r="N42" s="6" t="s">
        <v>10</v>
      </c>
      <c r="O42" s="4">
        <f t="shared" si="9"/>
        <v>63</v>
      </c>
      <c r="P42" s="4">
        <f t="shared" si="10"/>
        <v>126</v>
      </c>
      <c r="Q42" s="4">
        <f t="shared" si="11"/>
        <v>124</v>
      </c>
      <c r="R42" s="5">
        <f t="shared" si="12"/>
        <v>313</v>
      </c>
    </row>
    <row r="43" spans="1:18" x14ac:dyDescent="0.25">
      <c r="A43" s="20" t="s">
        <v>1</v>
      </c>
      <c r="B43" s="20" t="s">
        <v>240</v>
      </c>
      <c r="C43" s="20" t="s">
        <v>244</v>
      </c>
      <c r="D43" s="20" t="s">
        <v>60</v>
      </c>
      <c r="E43" s="20" t="str">
        <f t="shared" si="1"/>
        <v>KETAPANG KUBU RAYA-MEMPAWAH</v>
      </c>
      <c r="F43" s="21" t="s">
        <v>10</v>
      </c>
      <c r="G43" s="103">
        <v>3</v>
      </c>
      <c r="H43" s="103">
        <v>2</v>
      </c>
      <c r="I43" s="103">
        <v>38</v>
      </c>
      <c r="J43" s="103">
        <f t="shared" si="2"/>
        <v>43</v>
      </c>
      <c r="L43" s="82" t="s">
        <v>1</v>
      </c>
      <c r="M43" s="28" t="s">
        <v>255</v>
      </c>
      <c r="N43" s="6" t="s">
        <v>10</v>
      </c>
      <c r="O43" s="4">
        <f t="shared" si="9"/>
        <v>0</v>
      </c>
      <c r="P43" s="4">
        <f t="shared" si="10"/>
        <v>0</v>
      </c>
      <c r="Q43" s="4">
        <f t="shared" si="11"/>
        <v>42</v>
      </c>
      <c r="R43" s="5">
        <f t="shared" si="12"/>
        <v>42</v>
      </c>
    </row>
    <row r="44" spans="1:18" x14ac:dyDescent="0.25">
      <c r="A44" s="20" t="s">
        <v>1</v>
      </c>
      <c r="B44" s="20" t="s">
        <v>238</v>
      </c>
      <c r="C44" s="20" t="s">
        <v>239</v>
      </c>
      <c r="D44" s="20" t="s">
        <v>61</v>
      </c>
      <c r="E44" s="20" t="str">
        <f t="shared" si="1"/>
        <v>BARITO RAYA-MURUNG RAYA</v>
      </c>
      <c r="F44" s="21" t="s">
        <v>10</v>
      </c>
      <c r="G44" s="103">
        <v>6</v>
      </c>
      <c r="H44" s="103">
        <v>2</v>
      </c>
      <c r="I44" s="103">
        <v>0</v>
      </c>
      <c r="J44" s="103">
        <f t="shared" si="2"/>
        <v>8</v>
      </c>
      <c r="L44" s="82" t="s">
        <v>1</v>
      </c>
      <c r="M44" s="28" t="s">
        <v>242</v>
      </c>
      <c r="N44" s="6" t="s">
        <v>10</v>
      </c>
      <c r="O44" s="4">
        <f t="shared" si="9"/>
        <v>57</v>
      </c>
      <c r="P44" s="4">
        <f t="shared" si="10"/>
        <v>79</v>
      </c>
      <c r="Q44" s="4">
        <f t="shared" si="11"/>
        <v>54</v>
      </c>
      <c r="R44" s="5">
        <f t="shared" si="12"/>
        <v>190</v>
      </c>
    </row>
    <row r="45" spans="1:18" x14ac:dyDescent="0.25">
      <c r="A45" s="20" t="s">
        <v>1</v>
      </c>
      <c r="B45" s="20" t="s">
        <v>241</v>
      </c>
      <c r="C45" s="20" t="s">
        <v>242</v>
      </c>
      <c r="D45" s="20" t="s">
        <v>62</v>
      </c>
      <c r="E45" s="20" t="str">
        <f t="shared" si="1"/>
        <v>KALTARA-NUNUKAN</v>
      </c>
      <c r="F45" s="21" t="s">
        <v>10</v>
      </c>
      <c r="G45" s="103">
        <v>9</v>
      </c>
      <c r="H45" s="103">
        <v>12</v>
      </c>
      <c r="I45" s="103">
        <v>4</v>
      </c>
      <c r="J45" s="103">
        <f t="shared" si="2"/>
        <v>25</v>
      </c>
      <c r="L45" s="82" t="s">
        <v>2</v>
      </c>
      <c r="M45" s="28" t="s">
        <v>3</v>
      </c>
      <c r="N45" s="6" t="s">
        <v>10</v>
      </c>
      <c r="O45" s="4">
        <f t="shared" si="9"/>
        <v>46</v>
      </c>
      <c r="P45" s="4">
        <f t="shared" si="10"/>
        <v>111</v>
      </c>
      <c r="Q45" s="4">
        <f t="shared" si="11"/>
        <v>76</v>
      </c>
      <c r="R45" s="5">
        <f t="shared" si="12"/>
        <v>233</v>
      </c>
    </row>
    <row r="46" spans="1:18" x14ac:dyDescent="0.25">
      <c r="A46" s="20" t="s">
        <v>1</v>
      </c>
      <c r="B46" s="20" t="s">
        <v>245</v>
      </c>
      <c r="C46" s="20" t="s">
        <v>245</v>
      </c>
      <c r="D46" s="20" t="s">
        <v>63</v>
      </c>
      <c r="E46" s="20" t="str">
        <f t="shared" si="1"/>
        <v>BALIKPAPAN-PASER</v>
      </c>
      <c r="F46" s="21" t="s">
        <v>10</v>
      </c>
      <c r="G46" s="103">
        <v>19</v>
      </c>
      <c r="H46" s="103">
        <v>37</v>
      </c>
      <c r="I46" s="103">
        <v>39</v>
      </c>
      <c r="J46" s="103">
        <f t="shared" si="2"/>
        <v>95</v>
      </c>
      <c r="L46" s="82" t="s">
        <v>2</v>
      </c>
      <c r="M46" s="28" t="s">
        <v>225</v>
      </c>
      <c r="N46" s="6" t="s">
        <v>10</v>
      </c>
      <c r="O46" s="4">
        <f t="shared" si="9"/>
        <v>36</v>
      </c>
      <c r="P46" s="4">
        <f t="shared" si="10"/>
        <v>51</v>
      </c>
      <c r="Q46" s="4">
        <f t="shared" si="11"/>
        <v>28</v>
      </c>
      <c r="R46" s="5">
        <f t="shared" si="12"/>
        <v>115</v>
      </c>
    </row>
    <row r="47" spans="1:18" x14ac:dyDescent="0.25">
      <c r="A47" s="20" t="s">
        <v>1</v>
      </c>
      <c r="B47" s="20" t="s">
        <v>245</v>
      </c>
      <c r="C47" s="20" t="s">
        <v>245</v>
      </c>
      <c r="D47" s="20" t="s">
        <v>64</v>
      </c>
      <c r="E47" s="20" t="str">
        <f t="shared" si="1"/>
        <v>BALIKPAPAN-PENAJAM PASER UTARA</v>
      </c>
      <c r="F47" s="21" t="s">
        <v>10</v>
      </c>
      <c r="G47" s="103">
        <v>10</v>
      </c>
      <c r="H47" s="103">
        <v>23</v>
      </c>
      <c r="I47" s="103">
        <v>23</v>
      </c>
      <c r="J47" s="103">
        <f t="shared" si="2"/>
        <v>56</v>
      </c>
      <c r="L47" s="82" t="s">
        <v>2</v>
      </c>
      <c r="M47" s="28" t="s">
        <v>224</v>
      </c>
      <c r="N47" s="6" t="s">
        <v>10</v>
      </c>
      <c r="O47" s="4">
        <f t="shared" si="9"/>
        <v>94</v>
      </c>
      <c r="P47" s="4">
        <f t="shared" si="10"/>
        <v>157</v>
      </c>
      <c r="Q47" s="4">
        <f t="shared" si="11"/>
        <v>105</v>
      </c>
      <c r="R47" s="5">
        <f t="shared" si="12"/>
        <v>356</v>
      </c>
    </row>
    <row r="48" spans="1:18" x14ac:dyDescent="0.25">
      <c r="A48" s="20" t="s">
        <v>1</v>
      </c>
      <c r="B48" s="20" t="s">
        <v>238</v>
      </c>
      <c r="C48" s="20" t="s">
        <v>238</v>
      </c>
      <c r="D48" s="20" t="s">
        <v>65</v>
      </c>
      <c r="E48" s="20" t="str">
        <f t="shared" si="1"/>
        <v>PALANGKARAYA-PULANG PISAU</v>
      </c>
      <c r="F48" s="21" t="s">
        <v>10</v>
      </c>
      <c r="G48" s="103">
        <v>9</v>
      </c>
      <c r="H48" s="103">
        <v>11</v>
      </c>
      <c r="I48" s="103">
        <v>24</v>
      </c>
      <c r="J48" s="103">
        <f t="shared" si="2"/>
        <v>44</v>
      </c>
      <c r="L48" s="82" t="s">
        <v>2</v>
      </c>
      <c r="M48" s="28" t="s">
        <v>157</v>
      </c>
      <c r="N48" s="6" t="s">
        <v>10</v>
      </c>
      <c r="O48" s="4">
        <f t="shared" si="9"/>
        <v>16</v>
      </c>
      <c r="P48" s="4">
        <f t="shared" si="10"/>
        <v>11</v>
      </c>
      <c r="Q48" s="4">
        <f t="shared" si="11"/>
        <v>6</v>
      </c>
      <c r="R48" s="5">
        <f t="shared" si="12"/>
        <v>33</v>
      </c>
    </row>
    <row r="49" spans="1:18" x14ac:dyDescent="0.25">
      <c r="A49" s="20" t="s">
        <v>1</v>
      </c>
      <c r="B49" s="20" t="s">
        <v>240</v>
      </c>
      <c r="C49" s="20" t="s">
        <v>66</v>
      </c>
      <c r="D49" s="20" t="s">
        <v>66</v>
      </c>
      <c r="E49" s="20" t="str">
        <f t="shared" si="1"/>
        <v>SAMBAS-SAMBAS</v>
      </c>
      <c r="F49" s="21" t="s">
        <v>10</v>
      </c>
      <c r="G49" s="103">
        <v>24</v>
      </c>
      <c r="H49" s="103">
        <v>47</v>
      </c>
      <c r="I49" s="103">
        <v>53</v>
      </c>
      <c r="J49" s="103">
        <f t="shared" si="2"/>
        <v>124</v>
      </c>
      <c r="L49" s="82" t="s">
        <v>2</v>
      </c>
      <c r="M49" s="28" t="s">
        <v>222</v>
      </c>
      <c r="N49" s="6" t="s">
        <v>10</v>
      </c>
      <c r="O49" s="4">
        <f t="shared" si="9"/>
        <v>60</v>
      </c>
      <c r="P49" s="4">
        <f t="shared" si="10"/>
        <v>121</v>
      </c>
      <c r="Q49" s="4">
        <f t="shared" si="11"/>
        <v>121</v>
      </c>
      <c r="R49" s="5">
        <f t="shared" si="12"/>
        <v>302</v>
      </c>
    </row>
    <row r="50" spans="1:18" x14ac:dyDescent="0.25">
      <c r="A50" s="20" t="s">
        <v>1</v>
      </c>
      <c r="B50" s="20" t="s">
        <v>240</v>
      </c>
      <c r="C50" s="20" t="s">
        <v>70</v>
      </c>
      <c r="D50" s="20" t="s">
        <v>67</v>
      </c>
      <c r="E50" s="20" t="str">
        <f t="shared" si="1"/>
        <v>SINTANG-SANGGAU</v>
      </c>
      <c r="F50" s="21" t="s">
        <v>10</v>
      </c>
      <c r="G50" s="103">
        <v>24</v>
      </c>
      <c r="H50" s="103">
        <v>24</v>
      </c>
      <c r="I50" s="103">
        <v>32</v>
      </c>
      <c r="J50" s="103">
        <f t="shared" si="2"/>
        <v>80</v>
      </c>
      <c r="L50" s="82" t="s">
        <v>2</v>
      </c>
      <c r="M50" s="28" t="s">
        <v>221</v>
      </c>
      <c r="N50" s="6" t="s">
        <v>10</v>
      </c>
      <c r="O50" s="4">
        <f t="shared" si="9"/>
        <v>77</v>
      </c>
      <c r="P50" s="4">
        <f t="shared" si="10"/>
        <v>141</v>
      </c>
      <c r="Q50" s="4">
        <f t="shared" si="11"/>
        <v>76</v>
      </c>
      <c r="R50" s="5">
        <f t="shared" si="12"/>
        <v>294</v>
      </c>
    </row>
    <row r="51" spans="1:18" x14ac:dyDescent="0.25">
      <c r="A51" s="20" t="s">
        <v>1</v>
      </c>
      <c r="B51" s="20" t="s">
        <v>240</v>
      </c>
      <c r="C51" s="20" t="s">
        <v>70</v>
      </c>
      <c r="D51" s="20" t="s">
        <v>68</v>
      </c>
      <c r="E51" s="20" t="str">
        <f t="shared" si="1"/>
        <v>SINTANG-SEKADAU</v>
      </c>
      <c r="F51" s="21" t="s">
        <v>10</v>
      </c>
      <c r="G51" s="103">
        <v>1</v>
      </c>
      <c r="H51" s="103">
        <v>8</v>
      </c>
      <c r="I51" s="103">
        <v>10</v>
      </c>
      <c r="J51" s="103">
        <f t="shared" si="2"/>
        <v>19</v>
      </c>
      <c r="L51" s="82" t="s">
        <v>2</v>
      </c>
      <c r="M51" s="28" t="s">
        <v>145</v>
      </c>
      <c r="N51" s="6" t="s">
        <v>10</v>
      </c>
      <c r="O51" s="4">
        <f t="shared" si="9"/>
        <v>51</v>
      </c>
      <c r="P51" s="4">
        <f t="shared" si="10"/>
        <v>181</v>
      </c>
      <c r="Q51" s="4">
        <f t="shared" si="11"/>
        <v>161</v>
      </c>
      <c r="R51" s="5">
        <f t="shared" si="12"/>
        <v>393</v>
      </c>
    </row>
    <row r="52" spans="1:18" x14ac:dyDescent="0.25">
      <c r="A52" s="20" t="s">
        <v>1</v>
      </c>
      <c r="B52" s="20" t="s">
        <v>238</v>
      </c>
      <c r="C52" s="20" t="s">
        <v>243</v>
      </c>
      <c r="D52" s="20" t="s">
        <v>69</v>
      </c>
      <c r="E52" s="20" t="str">
        <f t="shared" si="1"/>
        <v>KOTAWARINGIN RAYA-SERUYAN</v>
      </c>
      <c r="F52" s="21" t="s">
        <v>10</v>
      </c>
      <c r="G52" s="103">
        <v>16</v>
      </c>
      <c r="H52" s="103">
        <v>9</v>
      </c>
      <c r="I52" s="103">
        <v>0</v>
      </c>
      <c r="J52" s="103">
        <f t="shared" si="2"/>
        <v>25</v>
      </c>
      <c r="L52" s="82" t="s">
        <v>2</v>
      </c>
      <c r="M52" s="28" t="s">
        <v>231</v>
      </c>
      <c r="N52" s="6" t="s">
        <v>10</v>
      </c>
      <c r="O52" s="4">
        <f t="shared" si="9"/>
        <v>151</v>
      </c>
      <c r="P52" s="4">
        <f t="shared" si="10"/>
        <v>166</v>
      </c>
      <c r="Q52" s="4">
        <f t="shared" si="11"/>
        <v>162</v>
      </c>
      <c r="R52" s="5">
        <f t="shared" si="12"/>
        <v>479</v>
      </c>
    </row>
    <row r="53" spans="1:18" x14ac:dyDescent="0.25">
      <c r="A53" s="20" t="s">
        <v>1</v>
      </c>
      <c r="B53" s="20" t="s">
        <v>240</v>
      </c>
      <c r="C53" s="20" t="s">
        <v>70</v>
      </c>
      <c r="D53" s="20" t="s">
        <v>70</v>
      </c>
      <c r="E53" s="20" t="str">
        <f t="shared" si="1"/>
        <v>SINTANG-SINTANG</v>
      </c>
      <c r="F53" s="21" t="s">
        <v>10</v>
      </c>
      <c r="G53" s="103">
        <v>10</v>
      </c>
      <c r="H53" s="103">
        <v>21</v>
      </c>
      <c r="I53" s="103">
        <v>23</v>
      </c>
      <c r="J53" s="103">
        <f t="shared" si="2"/>
        <v>54</v>
      </c>
      <c r="L53" s="82" t="s">
        <v>2</v>
      </c>
      <c r="M53" s="28" t="s">
        <v>223</v>
      </c>
      <c r="N53" s="6" t="s">
        <v>10</v>
      </c>
      <c r="O53" s="4">
        <f t="shared" si="9"/>
        <v>67</v>
      </c>
      <c r="P53" s="4">
        <f t="shared" si="10"/>
        <v>198</v>
      </c>
      <c r="Q53" s="4">
        <f t="shared" si="11"/>
        <v>57</v>
      </c>
      <c r="R53" s="5">
        <f t="shared" si="12"/>
        <v>322</v>
      </c>
    </row>
    <row r="54" spans="1:18" x14ac:dyDescent="0.25">
      <c r="A54" s="20" t="s">
        <v>1</v>
      </c>
      <c r="B54" s="20" t="s">
        <v>238</v>
      </c>
      <c r="C54" s="20" t="s">
        <v>243</v>
      </c>
      <c r="D54" s="20" t="s">
        <v>71</v>
      </c>
      <c r="E54" s="20" t="str">
        <f t="shared" si="1"/>
        <v>KOTAWARINGIN RAYA-SUKAMARA</v>
      </c>
      <c r="F54" s="21" t="s">
        <v>10</v>
      </c>
      <c r="G54" s="103">
        <v>8</v>
      </c>
      <c r="H54" s="103">
        <v>1</v>
      </c>
      <c r="I54" s="103">
        <v>0</v>
      </c>
      <c r="J54" s="103">
        <f t="shared" si="2"/>
        <v>9</v>
      </c>
      <c r="L54" s="82" t="s">
        <v>2</v>
      </c>
      <c r="M54" s="28" t="s">
        <v>229</v>
      </c>
      <c r="N54" s="6" t="s">
        <v>10</v>
      </c>
      <c r="O54" s="4">
        <f t="shared" si="9"/>
        <v>39</v>
      </c>
      <c r="P54" s="4">
        <f t="shared" si="10"/>
        <v>108</v>
      </c>
      <c r="Q54" s="4">
        <f t="shared" si="11"/>
        <v>104</v>
      </c>
      <c r="R54" s="5">
        <f t="shared" si="12"/>
        <v>251</v>
      </c>
    </row>
    <row r="55" spans="1:18" x14ac:dyDescent="0.25">
      <c r="A55" s="20" t="s">
        <v>1</v>
      </c>
      <c r="B55" s="20" t="s">
        <v>235</v>
      </c>
      <c r="C55" s="20" t="s">
        <v>236</v>
      </c>
      <c r="D55" s="20" t="s">
        <v>72</v>
      </c>
      <c r="E55" s="20" t="str">
        <f t="shared" si="1"/>
        <v>BANUA ENAM-TABALONG</v>
      </c>
      <c r="F55" s="21" t="s">
        <v>10</v>
      </c>
      <c r="G55" s="103">
        <v>32</v>
      </c>
      <c r="H55" s="103">
        <v>33</v>
      </c>
      <c r="I55" s="103">
        <v>38</v>
      </c>
      <c r="J55" s="103">
        <f t="shared" si="2"/>
        <v>103</v>
      </c>
      <c r="L55" s="82" t="s">
        <v>2</v>
      </c>
      <c r="M55" s="28" t="s">
        <v>228</v>
      </c>
      <c r="N55" s="6" t="s">
        <v>10</v>
      </c>
      <c r="O55" s="4">
        <f t="shared" si="9"/>
        <v>0</v>
      </c>
      <c r="P55" s="4">
        <f t="shared" si="10"/>
        <v>0</v>
      </c>
      <c r="Q55" s="4">
        <f t="shared" si="11"/>
        <v>0</v>
      </c>
      <c r="R55" s="5">
        <f t="shared" si="12"/>
        <v>0</v>
      </c>
    </row>
    <row r="56" spans="1:18" x14ac:dyDescent="0.25">
      <c r="A56" s="20" t="s">
        <v>1</v>
      </c>
      <c r="B56" s="20" t="s">
        <v>241</v>
      </c>
      <c r="C56" s="20" t="s">
        <v>242</v>
      </c>
      <c r="D56" s="20" t="s">
        <v>73</v>
      </c>
      <c r="E56" s="20" t="str">
        <f t="shared" si="1"/>
        <v>KALTARA-TANA TIDUNG</v>
      </c>
      <c r="F56" s="21" t="s">
        <v>10</v>
      </c>
      <c r="G56" s="103">
        <v>1</v>
      </c>
      <c r="H56" s="103">
        <v>0</v>
      </c>
      <c r="I56" s="103">
        <v>0</v>
      </c>
      <c r="J56" s="103">
        <f t="shared" si="2"/>
        <v>1</v>
      </c>
      <c r="L56" s="82" t="s">
        <v>2</v>
      </c>
      <c r="M56" s="28" t="s">
        <v>123</v>
      </c>
      <c r="N56" s="6" t="s">
        <v>10</v>
      </c>
      <c r="O56" s="4">
        <f t="shared" si="9"/>
        <v>8</v>
      </c>
      <c r="P56" s="4">
        <f t="shared" si="10"/>
        <v>8</v>
      </c>
      <c r="Q56" s="4">
        <f t="shared" si="11"/>
        <v>1</v>
      </c>
      <c r="R56" s="5">
        <f t="shared" si="12"/>
        <v>17</v>
      </c>
    </row>
    <row r="57" spans="1:18" x14ac:dyDescent="0.25">
      <c r="A57" s="20" t="s">
        <v>1</v>
      </c>
      <c r="B57" s="20" t="s">
        <v>235</v>
      </c>
      <c r="C57" s="20" t="s">
        <v>246</v>
      </c>
      <c r="D57" s="20" t="s">
        <v>74</v>
      </c>
      <c r="E57" s="20" t="str">
        <f t="shared" si="1"/>
        <v>KOTABARU-TANAH BUMBU</v>
      </c>
      <c r="F57" s="21" t="s">
        <v>10</v>
      </c>
      <c r="G57" s="103">
        <v>45</v>
      </c>
      <c r="H57" s="103">
        <v>51</v>
      </c>
      <c r="I57" s="103">
        <v>56</v>
      </c>
      <c r="J57" s="103">
        <f t="shared" si="2"/>
        <v>152</v>
      </c>
      <c r="L57" s="82" t="s">
        <v>2</v>
      </c>
      <c r="M57" s="28" t="s">
        <v>226</v>
      </c>
      <c r="N57" s="6" t="s">
        <v>10</v>
      </c>
      <c r="O57" s="4">
        <f t="shared" si="9"/>
        <v>114</v>
      </c>
      <c r="P57" s="4">
        <f t="shared" si="10"/>
        <v>179</v>
      </c>
      <c r="Q57" s="4">
        <f t="shared" si="11"/>
        <v>91</v>
      </c>
      <c r="R57" s="5">
        <f t="shared" si="12"/>
        <v>384</v>
      </c>
    </row>
    <row r="58" spans="1:18" x14ac:dyDescent="0.25">
      <c r="A58" s="20" t="s">
        <v>1</v>
      </c>
      <c r="B58" s="20" t="s">
        <v>235</v>
      </c>
      <c r="C58" s="20" t="s">
        <v>237</v>
      </c>
      <c r="D58" s="20" t="s">
        <v>75</v>
      </c>
      <c r="E58" s="20" t="str">
        <f t="shared" si="1"/>
        <v>MARTAPURA-TANAH LAUT</v>
      </c>
      <c r="F58" s="21" t="s">
        <v>10</v>
      </c>
      <c r="G58" s="103">
        <v>29</v>
      </c>
      <c r="H58" s="103">
        <v>58</v>
      </c>
      <c r="I58" s="103">
        <v>67</v>
      </c>
      <c r="J58" s="103">
        <f t="shared" si="2"/>
        <v>154</v>
      </c>
      <c r="L58" s="82" t="s">
        <v>2</v>
      </c>
      <c r="M58" s="28" t="s">
        <v>180</v>
      </c>
      <c r="N58" s="6" t="s">
        <v>10</v>
      </c>
      <c r="O58" s="4">
        <f t="shared" si="9"/>
        <v>29</v>
      </c>
      <c r="P58" s="4">
        <f t="shared" si="10"/>
        <v>64</v>
      </c>
      <c r="Q58" s="4">
        <f t="shared" si="11"/>
        <v>59</v>
      </c>
      <c r="R58" s="5">
        <f t="shared" si="12"/>
        <v>152</v>
      </c>
    </row>
    <row r="59" spans="1:18" x14ac:dyDescent="0.25">
      <c r="A59" s="20" t="s">
        <v>1</v>
      </c>
      <c r="B59" s="20" t="s">
        <v>235</v>
      </c>
      <c r="C59" s="20" t="s">
        <v>236</v>
      </c>
      <c r="D59" s="20" t="s">
        <v>76</v>
      </c>
      <c r="E59" s="20" t="str">
        <f t="shared" si="1"/>
        <v>BANUA ENAM-TAPIN</v>
      </c>
      <c r="F59" s="21" t="s">
        <v>10</v>
      </c>
      <c r="G59" s="103">
        <v>20</v>
      </c>
      <c r="H59" s="103">
        <v>28</v>
      </c>
      <c r="I59" s="103">
        <v>28</v>
      </c>
      <c r="J59" s="103">
        <f t="shared" si="2"/>
        <v>76</v>
      </c>
      <c r="L59" s="82" t="s">
        <v>2</v>
      </c>
      <c r="M59" s="28" t="s">
        <v>230</v>
      </c>
      <c r="N59" s="6" t="s">
        <v>10</v>
      </c>
      <c r="O59" s="4">
        <f t="shared" si="9"/>
        <v>45</v>
      </c>
      <c r="P59" s="4">
        <f t="shared" si="10"/>
        <v>140</v>
      </c>
      <c r="Q59" s="4">
        <f t="shared" si="11"/>
        <v>145</v>
      </c>
      <c r="R59" s="5">
        <f t="shared" si="12"/>
        <v>330</v>
      </c>
    </row>
    <row r="60" spans="1:18" hidden="1" x14ac:dyDescent="0.25">
      <c r="A60" s="20" t="s">
        <v>77</v>
      </c>
      <c r="B60" s="20" t="s">
        <v>250</v>
      </c>
      <c r="C60" s="20" t="s">
        <v>104</v>
      </c>
      <c r="D60" s="20" t="s">
        <v>78</v>
      </c>
      <c r="E60" s="20" t="str">
        <f t="shared" si="1"/>
        <v>MERAUKE-ASMAT</v>
      </c>
      <c r="F60" s="21" t="s">
        <v>10</v>
      </c>
      <c r="G60" s="103"/>
      <c r="H60" s="103"/>
      <c r="I60" s="103"/>
      <c r="J60" s="103">
        <f t="shared" si="2"/>
        <v>0</v>
      </c>
      <c r="L60" s="82" t="s">
        <v>2</v>
      </c>
      <c r="M60" s="28" t="s">
        <v>227</v>
      </c>
      <c r="N60" s="6" t="s">
        <v>10</v>
      </c>
      <c r="O60" s="4">
        <f t="shared" si="9"/>
        <v>75</v>
      </c>
      <c r="P60" s="4">
        <f t="shared" si="10"/>
        <v>163</v>
      </c>
      <c r="Q60" s="4">
        <f t="shared" si="11"/>
        <v>142</v>
      </c>
      <c r="R60" s="5">
        <f t="shared" si="12"/>
        <v>380</v>
      </c>
    </row>
    <row r="61" spans="1:18" hidden="1" x14ac:dyDescent="0.25">
      <c r="A61" s="20" t="s">
        <v>77</v>
      </c>
      <c r="B61" s="20" t="s">
        <v>4</v>
      </c>
      <c r="C61" s="20" t="s">
        <v>251</v>
      </c>
      <c r="D61" s="20" t="s">
        <v>79</v>
      </c>
      <c r="E61" s="20" t="str">
        <f t="shared" si="1"/>
        <v>SENTANI-BIAK NUMFOR</v>
      </c>
      <c r="F61" s="21" t="s">
        <v>10</v>
      </c>
      <c r="G61" s="103">
        <v>1</v>
      </c>
      <c r="H61" s="103"/>
      <c r="I61" s="103"/>
      <c r="J61" s="103">
        <f t="shared" si="2"/>
        <v>1</v>
      </c>
      <c r="L61" s="82" t="s">
        <v>77</v>
      </c>
      <c r="M61" s="28" t="s">
        <v>252</v>
      </c>
      <c r="N61" s="6" t="s">
        <v>10</v>
      </c>
      <c r="O61" s="4">
        <f t="shared" si="9"/>
        <v>7</v>
      </c>
      <c r="P61" s="4">
        <f t="shared" si="10"/>
        <v>3</v>
      </c>
      <c r="Q61" s="4">
        <f t="shared" si="11"/>
        <v>0</v>
      </c>
      <c r="R61" s="5">
        <f t="shared" si="12"/>
        <v>10</v>
      </c>
    </row>
    <row r="62" spans="1:18" hidden="1" x14ac:dyDescent="0.25">
      <c r="A62" s="20" t="s">
        <v>77</v>
      </c>
      <c r="B62" s="20" t="s">
        <v>250</v>
      </c>
      <c r="C62" s="20" t="s">
        <v>104</v>
      </c>
      <c r="D62" s="20" t="s">
        <v>80</v>
      </c>
      <c r="E62" s="20" t="str">
        <f t="shared" si="1"/>
        <v>MERAUKE-BOVEN DIGOEL</v>
      </c>
      <c r="F62" s="21" t="s">
        <v>10</v>
      </c>
      <c r="G62" s="103"/>
      <c r="H62" s="103"/>
      <c r="I62" s="103"/>
      <c r="J62" s="103">
        <f t="shared" si="2"/>
        <v>0</v>
      </c>
      <c r="L62" s="82" t="s">
        <v>77</v>
      </c>
      <c r="M62" s="28" t="s">
        <v>254</v>
      </c>
      <c r="N62" s="6" t="s">
        <v>10</v>
      </c>
      <c r="O62" s="4">
        <f t="shared" si="9"/>
        <v>0</v>
      </c>
      <c r="P62" s="4">
        <f t="shared" si="10"/>
        <v>0</v>
      </c>
      <c r="Q62" s="4">
        <f t="shared" si="11"/>
        <v>0</v>
      </c>
      <c r="R62" s="5">
        <f t="shared" si="12"/>
        <v>0</v>
      </c>
    </row>
    <row r="63" spans="1:18" hidden="1" x14ac:dyDescent="0.25">
      <c r="A63" s="20" t="s">
        <v>77</v>
      </c>
      <c r="B63" s="20" t="s">
        <v>252</v>
      </c>
      <c r="C63" s="20" t="s">
        <v>252</v>
      </c>
      <c r="D63" s="20" t="s">
        <v>81</v>
      </c>
      <c r="E63" s="20" t="str">
        <f t="shared" si="1"/>
        <v>AMBON-BURU</v>
      </c>
      <c r="F63" s="21" t="s">
        <v>10</v>
      </c>
      <c r="G63" s="103"/>
      <c r="H63" s="103"/>
      <c r="I63" s="103"/>
      <c r="J63" s="103">
        <f t="shared" si="2"/>
        <v>0</v>
      </c>
      <c r="L63" s="82" t="s">
        <v>77</v>
      </c>
      <c r="M63" s="28" t="s">
        <v>253</v>
      </c>
      <c r="N63" s="6" t="s">
        <v>10</v>
      </c>
      <c r="O63" s="4">
        <f t="shared" si="9"/>
        <v>0</v>
      </c>
      <c r="P63" s="4">
        <f t="shared" si="10"/>
        <v>0</v>
      </c>
      <c r="Q63" s="4">
        <f t="shared" si="11"/>
        <v>0</v>
      </c>
      <c r="R63" s="5">
        <f t="shared" si="12"/>
        <v>0</v>
      </c>
    </row>
    <row r="64" spans="1:18" hidden="1" x14ac:dyDescent="0.25">
      <c r="A64" s="20" t="s">
        <v>77</v>
      </c>
      <c r="B64" s="20" t="s">
        <v>252</v>
      </c>
      <c r="C64" s="20" t="s">
        <v>252</v>
      </c>
      <c r="D64" s="20" t="s">
        <v>82</v>
      </c>
      <c r="E64" s="20" t="str">
        <f t="shared" si="1"/>
        <v>AMBON-BURU SELATAN</v>
      </c>
      <c r="F64" s="21" t="s">
        <v>10</v>
      </c>
      <c r="G64" s="103"/>
      <c r="H64" s="103"/>
      <c r="I64" s="103"/>
      <c r="J64" s="103">
        <f t="shared" si="2"/>
        <v>0</v>
      </c>
      <c r="L64" s="82" t="s">
        <v>77</v>
      </c>
      <c r="M64" s="28" t="s">
        <v>4</v>
      </c>
      <c r="N64" s="6" t="s">
        <v>10</v>
      </c>
      <c r="O64" s="4">
        <f t="shared" si="9"/>
        <v>13</v>
      </c>
      <c r="P64" s="4">
        <f t="shared" si="10"/>
        <v>2</v>
      </c>
      <c r="Q64" s="4">
        <f t="shared" si="11"/>
        <v>0</v>
      </c>
      <c r="R64" s="5">
        <f t="shared" si="12"/>
        <v>15</v>
      </c>
    </row>
    <row r="65" spans="1:18" hidden="1" x14ac:dyDescent="0.25">
      <c r="A65" s="20" t="s">
        <v>77</v>
      </c>
      <c r="B65" s="20" t="s">
        <v>4</v>
      </c>
      <c r="C65" s="20" t="s">
        <v>251</v>
      </c>
      <c r="D65" s="20" t="s">
        <v>83</v>
      </c>
      <c r="E65" s="20" t="str">
        <f t="shared" si="1"/>
        <v>SENTANI-DEIYAI</v>
      </c>
      <c r="F65" s="21" t="s">
        <v>10</v>
      </c>
      <c r="G65" s="103"/>
      <c r="H65" s="103"/>
      <c r="I65" s="103"/>
      <c r="J65" s="103">
        <f t="shared" si="2"/>
        <v>0</v>
      </c>
      <c r="L65" s="82" t="s">
        <v>77</v>
      </c>
      <c r="M65" s="28" t="s">
        <v>106</v>
      </c>
      <c r="N65" s="6" t="s">
        <v>10</v>
      </c>
      <c r="O65" s="4">
        <f t="shared" si="9"/>
        <v>0</v>
      </c>
      <c r="P65" s="4">
        <f t="shared" si="10"/>
        <v>0</v>
      </c>
      <c r="Q65" s="4">
        <f t="shared" si="11"/>
        <v>0</v>
      </c>
      <c r="R65" s="5">
        <f t="shared" si="12"/>
        <v>0</v>
      </c>
    </row>
    <row r="66" spans="1:18" hidden="1" x14ac:dyDescent="0.25">
      <c r="A66" s="20" t="s">
        <v>77</v>
      </c>
      <c r="B66" s="20" t="s">
        <v>4</v>
      </c>
      <c r="C66" s="20" t="s">
        <v>251</v>
      </c>
      <c r="D66" s="20" t="s">
        <v>84</v>
      </c>
      <c r="E66" s="20" t="str">
        <f t="shared" ref="E66:E129" si="13">C66&amp;"-"&amp;D66</f>
        <v>SENTANI-DOGIYAI</v>
      </c>
      <c r="F66" s="21" t="s">
        <v>10</v>
      </c>
      <c r="G66" s="103"/>
      <c r="H66" s="103"/>
      <c r="I66" s="103"/>
      <c r="J66" s="103">
        <f t="shared" ref="J66:J129" si="14">SUM(G66:I66)</f>
        <v>0</v>
      </c>
      <c r="L66" s="82" t="s">
        <v>77</v>
      </c>
      <c r="M66" s="28" t="s">
        <v>251</v>
      </c>
      <c r="N66" s="6" t="s">
        <v>10</v>
      </c>
      <c r="O66" s="4">
        <f t="shared" si="9"/>
        <v>4</v>
      </c>
      <c r="P66" s="4">
        <f t="shared" si="10"/>
        <v>0</v>
      </c>
      <c r="Q66" s="4">
        <f t="shared" si="11"/>
        <v>0</v>
      </c>
      <c r="R66" s="5">
        <f t="shared" si="12"/>
        <v>4</v>
      </c>
    </row>
    <row r="67" spans="1:18" hidden="1" x14ac:dyDescent="0.25">
      <c r="A67" s="20" t="s">
        <v>77</v>
      </c>
      <c r="B67" s="20" t="s">
        <v>5</v>
      </c>
      <c r="C67" s="20" t="s">
        <v>101</v>
      </c>
      <c r="D67" s="20" t="s">
        <v>85</v>
      </c>
      <c r="E67" s="20" t="str">
        <f t="shared" si="13"/>
        <v>MANOKWARI-FAKFAK</v>
      </c>
      <c r="F67" s="21" t="s">
        <v>10</v>
      </c>
      <c r="G67" s="103"/>
      <c r="H67" s="103"/>
      <c r="I67" s="103"/>
      <c r="J67" s="103">
        <f t="shared" si="14"/>
        <v>0</v>
      </c>
      <c r="L67" s="82" t="s">
        <v>77</v>
      </c>
      <c r="M67" s="28" t="s">
        <v>101</v>
      </c>
      <c r="N67" s="6" t="s">
        <v>10</v>
      </c>
      <c r="O67" s="4">
        <f t="shared" si="9"/>
        <v>1</v>
      </c>
      <c r="P67" s="4">
        <f t="shared" si="10"/>
        <v>0</v>
      </c>
      <c r="Q67" s="4">
        <f t="shared" si="11"/>
        <v>0</v>
      </c>
      <c r="R67" s="5">
        <f t="shared" si="12"/>
        <v>1</v>
      </c>
    </row>
    <row r="68" spans="1:18" hidden="1" x14ac:dyDescent="0.25">
      <c r="A68" s="30" t="s">
        <v>77</v>
      </c>
      <c r="B68" s="30" t="s">
        <v>4</v>
      </c>
      <c r="C68" s="30" t="s">
        <v>251</v>
      </c>
      <c r="D68" s="30" t="s">
        <v>258</v>
      </c>
      <c r="E68" s="30" t="str">
        <f t="shared" si="13"/>
        <v>SENTANI-INTAN JAYA</v>
      </c>
      <c r="F68" s="31" t="s">
        <v>10</v>
      </c>
      <c r="G68" s="103"/>
      <c r="H68" s="103"/>
      <c r="I68" s="103"/>
      <c r="J68" s="103">
        <f t="shared" si="14"/>
        <v>0</v>
      </c>
      <c r="L68" s="82" t="s">
        <v>77</v>
      </c>
      <c r="M68" s="28" t="s">
        <v>5</v>
      </c>
      <c r="N68" s="6" t="s">
        <v>10</v>
      </c>
      <c r="O68" s="4">
        <f t="shared" si="9"/>
        <v>10</v>
      </c>
      <c r="P68" s="4">
        <f t="shared" si="10"/>
        <v>0</v>
      </c>
      <c r="Q68" s="4">
        <f t="shared" si="11"/>
        <v>0</v>
      </c>
      <c r="R68" s="5">
        <f t="shared" si="12"/>
        <v>10</v>
      </c>
    </row>
    <row r="69" spans="1:18" hidden="1" x14ac:dyDescent="0.25">
      <c r="A69" s="20" t="s">
        <v>77</v>
      </c>
      <c r="B69" s="20" t="s">
        <v>4</v>
      </c>
      <c r="C69" s="20" t="s">
        <v>251</v>
      </c>
      <c r="D69" s="20" t="s">
        <v>4</v>
      </c>
      <c r="E69" s="20" t="str">
        <f t="shared" si="13"/>
        <v>SENTANI-JAYAPURA</v>
      </c>
      <c r="F69" s="21" t="s">
        <v>10</v>
      </c>
      <c r="G69" s="103">
        <v>2</v>
      </c>
      <c r="H69" s="103"/>
      <c r="I69" s="103"/>
      <c r="J69" s="103">
        <f t="shared" si="14"/>
        <v>2</v>
      </c>
      <c r="L69" s="82" t="s">
        <v>77</v>
      </c>
      <c r="M69" s="28" t="s">
        <v>104</v>
      </c>
      <c r="N69" s="6" t="s">
        <v>10</v>
      </c>
      <c r="O69" s="4">
        <f t="shared" si="9"/>
        <v>1</v>
      </c>
      <c r="P69" s="4">
        <f t="shared" si="10"/>
        <v>2</v>
      </c>
      <c r="Q69" s="4">
        <f t="shared" si="11"/>
        <v>0</v>
      </c>
      <c r="R69" s="5">
        <f t="shared" si="12"/>
        <v>3</v>
      </c>
    </row>
    <row r="70" spans="1:18" hidden="1" x14ac:dyDescent="0.25">
      <c r="A70" s="20" t="s">
        <v>77</v>
      </c>
      <c r="B70" s="20" t="s">
        <v>4</v>
      </c>
      <c r="C70" s="20" t="s">
        <v>251</v>
      </c>
      <c r="D70" s="20" t="s">
        <v>86</v>
      </c>
      <c r="E70" s="20" t="str">
        <f t="shared" si="13"/>
        <v>SENTANI-JAYAWIJAYA</v>
      </c>
      <c r="F70" s="21" t="s">
        <v>10</v>
      </c>
      <c r="G70" s="103"/>
      <c r="H70" s="103"/>
      <c r="I70" s="103"/>
      <c r="J70" s="103">
        <f t="shared" si="14"/>
        <v>0</v>
      </c>
      <c r="L70" s="82" t="s">
        <v>77</v>
      </c>
      <c r="M70" s="28" t="s">
        <v>250</v>
      </c>
      <c r="N70" s="6" t="s">
        <v>10</v>
      </c>
      <c r="O70" s="4">
        <f t="shared" si="9"/>
        <v>2</v>
      </c>
      <c r="P70" s="4">
        <f t="shared" si="10"/>
        <v>1</v>
      </c>
      <c r="Q70" s="4">
        <f t="shared" si="11"/>
        <v>0</v>
      </c>
      <c r="R70" s="5">
        <f t="shared" si="12"/>
        <v>3</v>
      </c>
    </row>
    <row r="71" spans="1:18" hidden="1" x14ac:dyDescent="0.25">
      <c r="A71" s="20" t="s">
        <v>77</v>
      </c>
      <c r="B71" s="20" t="s">
        <v>5</v>
      </c>
      <c r="C71" s="20" t="s">
        <v>101</v>
      </c>
      <c r="D71" s="20" t="s">
        <v>87</v>
      </c>
      <c r="E71" s="20" t="str">
        <f t="shared" si="13"/>
        <v>MANOKWARI-KAIMANA</v>
      </c>
      <c r="F71" s="21" t="s">
        <v>10</v>
      </c>
      <c r="G71" s="103"/>
      <c r="H71" s="103"/>
      <c r="I71" s="103"/>
      <c r="J71" s="103">
        <f t="shared" si="14"/>
        <v>0</v>
      </c>
    </row>
    <row r="72" spans="1:18" hidden="1" x14ac:dyDescent="0.25">
      <c r="A72" s="20" t="s">
        <v>77</v>
      </c>
      <c r="B72" s="20" t="s">
        <v>4</v>
      </c>
      <c r="C72" s="20" t="s">
        <v>251</v>
      </c>
      <c r="D72" s="20" t="s">
        <v>88</v>
      </c>
      <c r="E72" s="20" t="str">
        <f t="shared" si="13"/>
        <v>SENTANI-KEEROM</v>
      </c>
      <c r="F72" s="21" t="s">
        <v>10</v>
      </c>
      <c r="G72" s="103">
        <v>1</v>
      </c>
      <c r="H72" s="103"/>
      <c r="I72" s="103"/>
      <c r="J72" s="103">
        <f t="shared" si="14"/>
        <v>1</v>
      </c>
    </row>
    <row r="73" spans="1:18" hidden="1" x14ac:dyDescent="0.25">
      <c r="A73" s="20" t="s">
        <v>77</v>
      </c>
      <c r="B73" s="20" t="s">
        <v>252</v>
      </c>
      <c r="C73" s="20" t="s">
        <v>253</v>
      </c>
      <c r="D73" s="20" t="s">
        <v>89</v>
      </c>
      <c r="E73" s="20" t="str">
        <f t="shared" si="13"/>
        <v>TUAL ARU-KEPULAUAN ARU</v>
      </c>
      <c r="F73" s="21" t="s">
        <v>10</v>
      </c>
      <c r="G73" s="103"/>
      <c r="H73" s="103"/>
      <c r="I73" s="103"/>
      <c r="J73" s="103">
        <f t="shared" si="14"/>
        <v>0</v>
      </c>
      <c r="L73" s="2" t="s">
        <v>262</v>
      </c>
      <c r="M73" s="2" t="s">
        <v>20</v>
      </c>
      <c r="N73" s="2" t="s">
        <v>11</v>
      </c>
      <c r="O73" s="8" t="s">
        <v>13</v>
      </c>
      <c r="P73" s="8" t="s">
        <v>14</v>
      </c>
      <c r="Q73" s="8" t="s">
        <v>15</v>
      </c>
      <c r="R73" s="8" t="s">
        <v>19</v>
      </c>
    </row>
    <row r="74" spans="1:18" hidden="1" x14ac:dyDescent="0.25">
      <c r="A74" s="20" t="s">
        <v>77</v>
      </c>
      <c r="B74" s="20" t="s">
        <v>4</v>
      </c>
      <c r="C74" s="20" t="s">
        <v>251</v>
      </c>
      <c r="D74" s="20" t="s">
        <v>90</v>
      </c>
      <c r="E74" s="20" t="str">
        <f t="shared" si="13"/>
        <v>SENTANI-KEPULAUAN YAPEN</v>
      </c>
      <c r="F74" s="21" t="s">
        <v>10</v>
      </c>
      <c r="G74" s="103"/>
      <c r="H74" s="103"/>
      <c r="I74" s="103"/>
      <c r="J74" s="103">
        <f t="shared" si="14"/>
        <v>0</v>
      </c>
      <c r="L74" s="6" t="s">
        <v>1</v>
      </c>
      <c r="M74" s="28" t="s">
        <v>21</v>
      </c>
      <c r="N74" s="6" t="s">
        <v>10</v>
      </c>
      <c r="O74" s="4">
        <f t="shared" ref="O74:O105" si="15">SUMIF($D:$D,$M74,G:G)</f>
        <v>9</v>
      </c>
      <c r="P74" s="4">
        <f t="shared" ref="P74:P105" si="16">SUMIF($D:$D,$M74,H:H)</f>
        <v>13</v>
      </c>
      <c r="Q74" s="4">
        <f t="shared" ref="Q74:Q105" si="17">SUMIF($D:$D,$M74,I:I)</f>
        <v>15</v>
      </c>
      <c r="R74" s="4">
        <f>SUM(O74:Q74)</f>
        <v>37</v>
      </c>
    </row>
    <row r="75" spans="1:18" hidden="1" x14ac:dyDescent="0.25">
      <c r="A75" s="20" t="s">
        <v>77</v>
      </c>
      <c r="B75" s="20" t="s">
        <v>252</v>
      </c>
      <c r="C75" s="20" t="s">
        <v>252</v>
      </c>
      <c r="D75" s="20" t="s">
        <v>91</v>
      </c>
      <c r="E75" s="20" t="str">
        <f t="shared" si="13"/>
        <v>AMBON-KOTA AMBON</v>
      </c>
      <c r="F75" s="21" t="s">
        <v>10</v>
      </c>
      <c r="G75" s="103">
        <v>7</v>
      </c>
      <c r="H75" s="103">
        <v>3</v>
      </c>
      <c r="I75" s="103"/>
      <c r="J75" s="103">
        <f t="shared" si="14"/>
        <v>10</v>
      </c>
      <c r="L75" s="6" t="s">
        <v>1</v>
      </c>
      <c r="M75" s="28" t="s">
        <v>22</v>
      </c>
      <c r="N75" s="6" t="s">
        <v>10</v>
      </c>
      <c r="O75" s="4">
        <f t="shared" si="15"/>
        <v>61</v>
      </c>
      <c r="P75" s="4">
        <f t="shared" si="16"/>
        <v>90</v>
      </c>
      <c r="Q75" s="4">
        <f t="shared" si="17"/>
        <v>94</v>
      </c>
      <c r="R75" s="4">
        <f t="shared" ref="R75:R138" si="18">SUM(O75:Q75)</f>
        <v>245</v>
      </c>
    </row>
    <row r="76" spans="1:18" hidden="1" x14ac:dyDescent="0.25">
      <c r="A76" s="20" t="s">
        <v>77</v>
      </c>
      <c r="B76" s="20" t="s">
        <v>4</v>
      </c>
      <c r="C76" s="20" t="s">
        <v>4</v>
      </c>
      <c r="D76" s="20" t="s">
        <v>92</v>
      </c>
      <c r="E76" s="20" t="str">
        <f t="shared" si="13"/>
        <v>JAYAPURA-KOTA JAYAPURA</v>
      </c>
      <c r="F76" s="21" t="s">
        <v>10</v>
      </c>
      <c r="G76" s="103">
        <v>13</v>
      </c>
      <c r="H76" s="103">
        <v>2</v>
      </c>
      <c r="I76" s="103"/>
      <c r="J76" s="103">
        <f t="shared" si="14"/>
        <v>15</v>
      </c>
      <c r="L76" s="6" t="s">
        <v>1</v>
      </c>
      <c r="M76" s="28" t="s">
        <v>23</v>
      </c>
      <c r="N76" s="6" t="s">
        <v>10</v>
      </c>
      <c r="O76" s="4">
        <f t="shared" si="15"/>
        <v>19</v>
      </c>
      <c r="P76" s="4">
        <f t="shared" si="16"/>
        <v>32</v>
      </c>
      <c r="Q76" s="4">
        <f t="shared" si="17"/>
        <v>38</v>
      </c>
      <c r="R76" s="4">
        <f t="shared" si="18"/>
        <v>89</v>
      </c>
    </row>
    <row r="77" spans="1:18" hidden="1" x14ac:dyDescent="0.25">
      <c r="A77" s="20" t="s">
        <v>77</v>
      </c>
      <c r="B77" s="20" t="s">
        <v>5</v>
      </c>
      <c r="C77" s="20" t="s">
        <v>5</v>
      </c>
      <c r="D77" s="20" t="s">
        <v>219</v>
      </c>
      <c r="E77" s="20" t="str">
        <f t="shared" si="13"/>
        <v>SORONG-KOTA SORONG</v>
      </c>
      <c r="F77" s="21" t="s">
        <v>10</v>
      </c>
      <c r="G77" s="103">
        <v>6</v>
      </c>
      <c r="H77" s="103"/>
      <c r="I77" s="103"/>
      <c r="J77" s="103">
        <f t="shared" si="14"/>
        <v>6</v>
      </c>
      <c r="L77" s="6" t="s">
        <v>1</v>
      </c>
      <c r="M77" s="28" t="s">
        <v>24</v>
      </c>
      <c r="N77" s="6" t="s">
        <v>10</v>
      </c>
      <c r="O77" s="4">
        <f t="shared" si="15"/>
        <v>9</v>
      </c>
      <c r="P77" s="4">
        <f t="shared" si="16"/>
        <v>8</v>
      </c>
      <c r="Q77" s="4">
        <f t="shared" si="17"/>
        <v>4</v>
      </c>
      <c r="R77" s="4">
        <f t="shared" si="18"/>
        <v>21</v>
      </c>
    </row>
    <row r="78" spans="1:18" hidden="1" x14ac:dyDescent="0.25">
      <c r="A78" s="20" t="s">
        <v>77</v>
      </c>
      <c r="B78" s="20" t="s">
        <v>252</v>
      </c>
      <c r="C78" s="20" t="s">
        <v>253</v>
      </c>
      <c r="D78" s="20" t="s">
        <v>93</v>
      </c>
      <c r="E78" s="20" t="str">
        <f t="shared" si="13"/>
        <v>TUAL ARU-KOTA TUAL</v>
      </c>
      <c r="F78" s="21" t="s">
        <v>10</v>
      </c>
      <c r="G78" s="103"/>
      <c r="H78" s="103"/>
      <c r="I78" s="103"/>
      <c r="J78" s="103">
        <f t="shared" si="14"/>
        <v>0</v>
      </c>
      <c r="L78" s="6" t="s">
        <v>1</v>
      </c>
      <c r="M78" s="28" t="s">
        <v>25</v>
      </c>
      <c r="N78" s="6" t="s">
        <v>10</v>
      </c>
      <c r="O78" s="4">
        <f t="shared" si="15"/>
        <v>12</v>
      </c>
      <c r="P78" s="4">
        <f t="shared" si="16"/>
        <v>12</v>
      </c>
      <c r="Q78" s="4">
        <f t="shared" si="17"/>
        <v>3</v>
      </c>
      <c r="R78" s="4">
        <f t="shared" si="18"/>
        <v>27</v>
      </c>
    </row>
    <row r="79" spans="1:18" hidden="1" x14ac:dyDescent="0.25">
      <c r="A79" s="20" t="s">
        <v>77</v>
      </c>
      <c r="B79" s="20" t="s">
        <v>4</v>
      </c>
      <c r="C79" s="20" t="s">
        <v>251</v>
      </c>
      <c r="D79" s="20" t="s">
        <v>94</v>
      </c>
      <c r="E79" s="20" t="str">
        <f t="shared" si="13"/>
        <v>SENTANI-LANNY JAYA</v>
      </c>
      <c r="F79" s="21" t="s">
        <v>10</v>
      </c>
      <c r="G79" s="103"/>
      <c r="H79" s="103"/>
      <c r="I79" s="103"/>
      <c r="J79" s="103">
        <f t="shared" si="14"/>
        <v>0</v>
      </c>
      <c r="L79" s="6" t="s">
        <v>1</v>
      </c>
      <c r="M79" s="28" t="s">
        <v>26</v>
      </c>
      <c r="N79" s="6" t="s">
        <v>10</v>
      </c>
      <c r="O79" s="4">
        <f t="shared" si="15"/>
        <v>7</v>
      </c>
      <c r="P79" s="4">
        <f t="shared" si="16"/>
        <v>4</v>
      </c>
      <c r="Q79" s="4">
        <f t="shared" si="17"/>
        <v>1</v>
      </c>
      <c r="R79" s="4">
        <f t="shared" si="18"/>
        <v>12</v>
      </c>
    </row>
    <row r="80" spans="1:18" hidden="1" x14ac:dyDescent="0.25">
      <c r="A80" s="20" t="s">
        <v>77</v>
      </c>
      <c r="B80" s="20" t="s">
        <v>252</v>
      </c>
      <c r="C80" s="20" t="s">
        <v>253</v>
      </c>
      <c r="D80" s="20" t="s">
        <v>95</v>
      </c>
      <c r="E80" s="20" t="str">
        <f t="shared" si="13"/>
        <v>TUAL ARU-MALUKU BARAT DAYA</v>
      </c>
      <c r="F80" s="21" t="s">
        <v>10</v>
      </c>
      <c r="G80" s="103"/>
      <c r="H80" s="103"/>
      <c r="I80" s="103"/>
      <c r="J80" s="103">
        <f t="shared" si="14"/>
        <v>0</v>
      </c>
      <c r="L80" s="6" t="s">
        <v>1</v>
      </c>
      <c r="M80" s="28" t="s">
        <v>27</v>
      </c>
      <c r="N80" s="6" t="s">
        <v>10</v>
      </c>
      <c r="O80" s="4">
        <f t="shared" si="15"/>
        <v>19</v>
      </c>
      <c r="P80" s="4">
        <f t="shared" si="16"/>
        <v>15</v>
      </c>
      <c r="Q80" s="4">
        <f t="shared" si="17"/>
        <v>15</v>
      </c>
      <c r="R80" s="4">
        <f t="shared" si="18"/>
        <v>49</v>
      </c>
    </row>
    <row r="81" spans="1:18" hidden="1" x14ac:dyDescent="0.25">
      <c r="A81" s="30" t="s">
        <v>77</v>
      </c>
      <c r="B81" s="30" t="s">
        <v>252</v>
      </c>
      <c r="C81" s="30" t="s">
        <v>252</v>
      </c>
      <c r="D81" s="30" t="s">
        <v>96</v>
      </c>
      <c r="E81" s="30" t="str">
        <f t="shared" si="13"/>
        <v>AMBON-MALUKU TENGAH</v>
      </c>
      <c r="F81" s="31" t="s">
        <v>10</v>
      </c>
      <c r="G81" s="103"/>
      <c r="H81" s="103"/>
      <c r="I81" s="103"/>
      <c r="J81" s="103">
        <f t="shared" si="14"/>
        <v>0</v>
      </c>
      <c r="L81" s="6" t="s">
        <v>1</v>
      </c>
      <c r="M81" s="28" t="s">
        <v>28</v>
      </c>
      <c r="N81" s="6" t="s">
        <v>10</v>
      </c>
      <c r="O81" s="4">
        <f t="shared" si="15"/>
        <v>21</v>
      </c>
      <c r="P81" s="4">
        <f t="shared" si="16"/>
        <v>25</v>
      </c>
      <c r="Q81" s="4">
        <f t="shared" si="17"/>
        <v>21</v>
      </c>
      <c r="R81" s="4">
        <f t="shared" si="18"/>
        <v>67</v>
      </c>
    </row>
    <row r="82" spans="1:18" hidden="1" x14ac:dyDescent="0.25">
      <c r="A82" s="20" t="s">
        <v>77</v>
      </c>
      <c r="B82" s="20" t="s">
        <v>252</v>
      </c>
      <c r="C82" s="20" t="s">
        <v>254</v>
      </c>
      <c r="D82" s="20" t="s">
        <v>96</v>
      </c>
      <c r="E82" s="20" t="str">
        <f t="shared" si="13"/>
        <v>MASOHI-MALUKU TENGAH</v>
      </c>
      <c r="F82" s="21" t="s">
        <v>10</v>
      </c>
      <c r="G82" s="103"/>
      <c r="H82" s="103"/>
      <c r="I82" s="103"/>
      <c r="J82" s="103">
        <f t="shared" si="14"/>
        <v>0</v>
      </c>
      <c r="L82" s="6" t="s">
        <v>1</v>
      </c>
      <c r="M82" s="28" t="s">
        <v>29</v>
      </c>
      <c r="N82" s="6" t="s">
        <v>10</v>
      </c>
      <c r="O82" s="4">
        <f t="shared" si="15"/>
        <v>7</v>
      </c>
      <c r="P82" s="4">
        <f t="shared" si="16"/>
        <v>10</v>
      </c>
      <c r="Q82" s="4">
        <f t="shared" si="17"/>
        <v>5</v>
      </c>
      <c r="R82" s="4">
        <f t="shared" si="18"/>
        <v>22</v>
      </c>
    </row>
    <row r="83" spans="1:18" hidden="1" x14ac:dyDescent="0.25">
      <c r="A83" s="20" t="s">
        <v>77</v>
      </c>
      <c r="B83" s="20" t="s">
        <v>252</v>
      </c>
      <c r="C83" s="20" t="s">
        <v>253</v>
      </c>
      <c r="D83" s="20" t="s">
        <v>97</v>
      </c>
      <c r="E83" s="20" t="str">
        <f t="shared" si="13"/>
        <v>TUAL ARU-MALUKU TENGGARA</v>
      </c>
      <c r="F83" s="21" t="s">
        <v>10</v>
      </c>
      <c r="G83" s="103"/>
      <c r="H83" s="103"/>
      <c r="I83" s="103"/>
      <c r="J83" s="103">
        <f t="shared" si="14"/>
        <v>0</v>
      </c>
      <c r="L83" s="6" t="s">
        <v>1</v>
      </c>
      <c r="M83" s="28" t="s">
        <v>30</v>
      </c>
      <c r="N83" s="6" t="s">
        <v>10</v>
      </c>
      <c r="O83" s="4">
        <f t="shared" si="15"/>
        <v>9</v>
      </c>
      <c r="P83" s="4">
        <f t="shared" si="16"/>
        <v>2</v>
      </c>
      <c r="Q83" s="4">
        <f t="shared" si="17"/>
        <v>1</v>
      </c>
      <c r="R83" s="4">
        <f t="shared" si="18"/>
        <v>12</v>
      </c>
    </row>
    <row r="84" spans="1:18" hidden="1" x14ac:dyDescent="0.25">
      <c r="A84" s="20" t="s">
        <v>77</v>
      </c>
      <c r="B84" s="20" t="s">
        <v>252</v>
      </c>
      <c r="C84" s="20" t="s">
        <v>253</v>
      </c>
      <c r="D84" s="20" t="s">
        <v>98</v>
      </c>
      <c r="E84" s="20" t="str">
        <f t="shared" si="13"/>
        <v>TUAL ARU-MALUKU TENGGARA BARAT</v>
      </c>
      <c r="F84" s="21" t="s">
        <v>10</v>
      </c>
      <c r="G84" s="103"/>
      <c r="H84" s="103"/>
      <c r="I84" s="103"/>
      <c r="J84" s="103">
        <f t="shared" si="14"/>
        <v>0</v>
      </c>
      <c r="L84" s="6" t="s">
        <v>1</v>
      </c>
      <c r="M84" s="28" t="s">
        <v>31</v>
      </c>
      <c r="N84" s="6" t="s">
        <v>10</v>
      </c>
      <c r="O84" s="4">
        <f t="shared" si="15"/>
        <v>22</v>
      </c>
      <c r="P84" s="4">
        <f t="shared" si="16"/>
        <v>37</v>
      </c>
      <c r="Q84" s="4">
        <f t="shared" si="17"/>
        <v>38</v>
      </c>
      <c r="R84" s="4">
        <f t="shared" si="18"/>
        <v>97</v>
      </c>
    </row>
    <row r="85" spans="1:18" hidden="1" x14ac:dyDescent="0.25">
      <c r="A85" s="20" t="s">
        <v>77</v>
      </c>
      <c r="B85" s="20" t="s">
        <v>4</v>
      </c>
      <c r="C85" s="20" t="s">
        <v>251</v>
      </c>
      <c r="D85" s="20" t="s">
        <v>99</v>
      </c>
      <c r="E85" s="20" t="str">
        <f t="shared" si="13"/>
        <v>SENTANI-MAMBERAMO RAYA</v>
      </c>
      <c r="F85" s="21" t="s">
        <v>10</v>
      </c>
      <c r="G85" s="103"/>
      <c r="H85" s="103"/>
      <c r="I85" s="103"/>
      <c r="J85" s="103">
        <f t="shared" si="14"/>
        <v>0</v>
      </c>
      <c r="L85" s="6" t="s">
        <v>1</v>
      </c>
      <c r="M85" s="28" t="s">
        <v>32</v>
      </c>
      <c r="N85" s="6" t="s">
        <v>10</v>
      </c>
      <c r="O85" s="4">
        <f t="shared" si="15"/>
        <v>16</v>
      </c>
      <c r="P85" s="4">
        <f t="shared" si="16"/>
        <v>23</v>
      </c>
      <c r="Q85" s="4">
        <f t="shared" si="17"/>
        <v>25</v>
      </c>
      <c r="R85" s="4">
        <f t="shared" si="18"/>
        <v>64</v>
      </c>
    </row>
    <row r="86" spans="1:18" hidden="1" x14ac:dyDescent="0.25">
      <c r="A86" s="20" t="s">
        <v>77</v>
      </c>
      <c r="B86" s="20" t="s">
        <v>4</v>
      </c>
      <c r="C86" s="20" t="s">
        <v>251</v>
      </c>
      <c r="D86" s="20" t="s">
        <v>100</v>
      </c>
      <c r="E86" s="20" t="str">
        <f t="shared" si="13"/>
        <v>SENTANI-MAMBERAMO TENGAH</v>
      </c>
      <c r="F86" s="21" t="s">
        <v>10</v>
      </c>
      <c r="G86" s="103"/>
      <c r="H86" s="103"/>
      <c r="I86" s="103"/>
      <c r="J86" s="103">
        <f t="shared" si="14"/>
        <v>0</v>
      </c>
      <c r="L86" s="6" t="s">
        <v>1</v>
      </c>
      <c r="M86" s="28" t="s">
        <v>33</v>
      </c>
      <c r="N86" s="6" t="s">
        <v>10</v>
      </c>
      <c r="O86" s="4">
        <f t="shared" si="15"/>
        <v>14</v>
      </c>
      <c r="P86" s="4">
        <f t="shared" si="16"/>
        <v>27</v>
      </c>
      <c r="Q86" s="4">
        <f t="shared" si="17"/>
        <v>28</v>
      </c>
      <c r="R86" s="4">
        <f t="shared" si="18"/>
        <v>69</v>
      </c>
    </row>
    <row r="87" spans="1:18" hidden="1" x14ac:dyDescent="0.25">
      <c r="A87" s="20" t="s">
        <v>77</v>
      </c>
      <c r="B87" s="20" t="s">
        <v>5</v>
      </c>
      <c r="C87" s="20" t="s">
        <v>101</v>
      </c>
      <c r="D87" s="20" t="s">
        <v>101</v>
      </c>
      <c r="E87" s="20" t="str">
        <f t="shared" si="13"/>
        <v>MANOKWARI-MANOKWARI</v>
      </c>
      <c r="F87" s="21" t="s">
        <v>10</v>
      </c>
      <c r="G87" s="103">
        <v>1</v>
      </c>
      <c r="H87" s="103"/>
      <c r="I87" s="103"/>
      <c r="J87" s="103">
        <f t="shared" si="14"/>
        <v>1</v>
      </c>
      <c r="L87" s="6" t="s">
        <v>1</v>
      </c>
      <c r="M87" s="28" t="s">
        <v>34</v>
      </c>
      <c r="N87" s="6" t="s">
        <v>10</v>
      </c>
      <c r="O87" s="4">
        <f t="shared" si="15"/>
        <v>11</v>
      </c>
      <c r="P87" s="4">
        <f t="shared" si="16"/>
        <v>21</v>
      </c>
      <c r="Q87" s="4">
        <f t="shared" si="17"/>
        <v>21</v>
      </c>
      <c r="R87" s="4">
        <f t="shared" si="18"/>
        <v>53</v>
      </c>
    </row>
    <row r="88" spans="1:18" hidden="1" x14ac:dyDescent="0.25">
      <c r="A88" s="20" t="s">
        <v>77</v>
      </c>
      <c r="B88" s="20" t="s">
        <v>5</v>
      </c>
      <c r="C88" s="20" t="s">
        <v>101</v>
      </c>
      <c r="D88" s="20" t="s">
        <v>102</v>
      </c>
      <c r="E88" s="20" t="str">
        <f t="shared" si="13"/>
        <v>MANOKWARI-MANOKWARI SELATAN</v>
      </c>
      <c r="F88" s="21" t="s">
        <v>10</v>
      </c>
      <c r="G88" s="103"/>
      <c r="H88" s="103"/>
      <c r="I88" s="103"/>
      <c r="J88" s="103">
        <f t="shared" si="14"/>
        <v>0</v>
      </c>
      <c r="L88" s="6" t="s">
        <v>1</v>
      </c>
      <c r="M88" s="28" t="s">
        <v>35</v>
      </c>
      <c r="N88" s="6" t="s">
        <v>10</v>
      </c>
      <c r="O88" s="4">
        <f t="shared" si="15"/>
        <v>0</v>
      </c>
      <c r="P88" s="4">
        <f t="shared" si="16"/>
        <v>0</v>
      </c>
      <c r="Q88" s="4">
        <f t="shared" si="17"/>
        <v>0</v>
      </c>
      <c r="R88" s="4">
        <f t="shared" si="18"/>
        <v>0</v>
      </c>
    </row>
    <row r="89" spans="1:18" hidden="1" x14ac:dyDescent="0.25">
      <c r="A89" s="20" t="s">
        <v>77</v>
      </c>
      <c r="B89" s="20" t="s">
        <v>250</v>
      </c>
      <c r="C89" s="20" t="s">
        <v>104</v>
      </c>
      <c r="D89" s="20" t="s">
        <v>103</v>
      </c>
      <c r="E89" s="20" t="str">
        <f t="shared" si="13"/>
        <v>MERAUKE-MAPPI</v>
      </c>
      <c r="F89" s="21" t="s">
        <v>10</v>
      </c>
      <c r="G89" s="103"/>
      <c r="H89" s="103"/>
      <c r="I89" s="103"/>
      <c r="J89" s="103">
        <f t="shared" si="14"/>
        <v>0</v>
      </c>
      <c r="L89" s="6" t="s">
        <v>1</v>
      </c>
      <c r="M89" s="28" t="s">
        <v>36</v>
      </c>
      <c r="N89" s="6" t="s">
        <v>10</v>
      </c>
      <c r="O89" s="4">
        <f t="shared" si="15"/>
        <v>12</v>
      </c>
      <c r="P89" s="4">
        <f t="shared" si="16"/>
        <v>6</v>
      </c>
      <c r="Q89" s="4">
        <f t="shared" si="17"/>
        <v>0</v>
      </c>
      <c r="R89" s="4">
        <f t="shared" si="18"/>
        <v>18</v>
      </c>
    </row>
    <row r="90" spans="1:18" hidden="1" x14ac:dyDescent="0.25">
      <c r="A90" s="20" t="s">
        <v>77</v>
      </c>
      <c r="B90" s="20" t="s">
        <v>5</v>
      </c>
      <c r="C90" s="20" t="s">
        <v>5</v>
      </c>
      <c r="D90" s="20" t="s">
        <v>256</v>
      </c>
      <c r="E90" s="20" t="str">
        <f t="shared" si="13"/>
        <v>SORONG-MAYBRAT</v>
      </c>
      <c r="F90" s="21" t="s">
        <v>10</v>
      </c>
      <c r="G90" s="103"/>
      <c r="H90" s="103"/>
      <c r="I90" s="103"/>
      <c r="J90" s="103">
        <f t="shared" si="14"/>
        <v>0</v>
      </c>
      <c r="L90" s="6" t="s">
        <v>1</v>
      </c>
      <c r="M90" s="28" t="s">
        <v>37</v>
      </c>
      <c r="N90" s="6" t="s">
        <v>10</v>
      </c>
      <c r="O90" s="4">
        <f t="shared" si="15"/>
        <v>6</v>
      </c>
      <c r="P90" s="4">
        <f t="shared" si="16"/>
        <v>5</v>
      </c>
      <c r="Q90" s="4">
        <f t="shared" si="17"/>
        <v>0</v>
      </c>
      <c r="R90" s="4">
        <f t="shared" si="18"/>
        <v>11</v>
      </c>
    </row>
    <row r="91" spans="1:18" hidden="1" x14ac:dyDescent="0.25">
      <c r="A91" s="20" t="s">
        <v>77</v>
      </c>
      <c r="B91" s="20" t="s">
        <v>250</v>
      </c>
      <c r="C91" s="20" t="s">
        <v>104</v>
      </c>
      <c r="D91" s="20" t="s">
        <v>104</v>
      </c>
      <c r="E91" s="20" t="str">
        <f t="shared" si="13"/>
        <v>MERAUKE-MERAUKE</v>
      </c>
      <c r="F91" s="21" t="s">
        <v>10</v>
      </c>
      <c r="G91" s="103">
        <v>1</v>
      </c>
      <c r="H91" s="103">
        <v>2</v>
      </c>
      <c r="I91" s="103"/>
      <c r="J91" s="103">
        <f t="shared" si="14"/>
        <v>3</v>
      </c>
      <c r="L91" s="6" t="s">
        <v>1</v>
      </c>
      <c r="M91" s="28" t="s">
        <v>38</v>
      </c>
      <c r="N91" s="6" t="s">
        <v>10</v>
      </c>
      <c r="O91" s="4">
        <f t="shared" si="15"/>
        <v>26</v>
      </c>
      <c r="P91" s="4">
        <f t="shared" si="16"/>
        <v>16</v>
      </c>
      <c r="Q91" s="4">
        <f t="shared" si="17"/>
        <v>35</v>
      </c>
      <c r="R91" s="4">
        <f t="shared" si="18"/>
        <v>77</v>
      </c>
    </row>
    <row r="92" spans="1:18" hidden="1" x14ac:dyDescent="0.25">
      <c r="A92" s="20" t="s">
        <v>77</v>
      </c>
      <c r="B92" s="20" t="s">
        <v>250</v>
      </c>
      <c r="C92" s="20" t="s">
        <v>250</v>
      </c>
      <c r="D92" s="20" t="s">
        <v>105</v>
      </c>
      <c r="E92" s="20" t="str">
        <f t="shared" si="13"/>
        <v>TIMIKA-MIMIKA</v>
      </c>
      <c r="F92" s="21" t="s">
        <v>10</v>
      </c>
      <c r="G92" s="103">
        <v>2</v>
      </c>
      <c r="H92" s="103">
        <v>1</v>
      </c>
      <c r="I92" s="103"/>
      <c r="J92" s="103">
        <f t="shared" si="14"/>
        <v>3</v>
      </c>
      <c r="L92" s="6" t="s">
        <v>1</v>
      </c>
      <c r="M92" s="28" t="s">
        <v>39</v>
      </c>
      <c r="N92" s="6" t="s">
        <v>10</v>
      </c>
      <c r="O92" s="4">
        <f t="shared" si="15"/>
        <v>82</v>
      </c>
      <c r="P92" s="4">
        <f t="shared" si="16"/>
        <v>134</v>
      </c>
      <c r="Q92" s="4">
        <f t="shared" si="17"/>
        <v>184</v>
      </c>
      <c r="R92" s="4">
        <f t="shared" si="18"/>
        <v>400</v>
      </c>
    </row>
    <row r="93" spans="1:18" hidden="1" x14ac:dyDescent="0.25">
      <c r="A93" s="20" t="s">
        <v>77</v>
      </c>
      <c r="B93" s="20" t="s">
        <v>4</v>
      </c>
      <c r="C93" s="20" t="s">
        <v>106</v>
      </c>
      <c r="D93" s="20" t="s">
        <v>106</v>
      </c>
      <c r="E93" s="20" t="str">
        <f t="shared" si="13"/>
        <v>NABIRE-NABIRE</v>
      </c>
      <c r="F93" s="21" t="s">
        <v>10</v>
      </c>
      <c r="G93" s="103"/>
      <c r="H93" s="103"/>
      <c r="I93" s="103"/>
      <c r="J93" s="103">
        <f t="shared" si="14"/>
        <v>0</v>
      </c>
      <c r="L93" s="6" t="s">
        <v>1</v>
      </c>
      <c r="M93" s="28" t="s">
        <v>40</v>
      </c>
      <c r="N93" s="6" t="s">
        <v>10</v>
      </c>
      <c r="O93" s="4">
        <f t="shared" si="15"/>
        <v>45</v>
      </c>
      <c r="P93" s="4">
        <f t="shared" si="16"/>
        <v>79</v>
      </c>
      <c r="Q93" s="4">
        <f t="shared" si="17"/>
        <v>133</v>
      </c>
      <c r="R93" s="4">
        <f t="shared" si="18"/>
        <v>257</v>
      </c>
    </row>
    <row r="94" spans="1:18" hidden="1" x14ac:dyDescent="0.25">
      <c r="A94" s="20" t="s">
        <v>77</v>
      </c>
      <c r="B94" s="20" t="s">
        <v>250</v>
      </c>
      <c r="C94" s="20" t="s">
        <v>104</v>
      </c>
      <c r="D94" s="20" t="s">
        <v>107</v>
      </c>
      <c r="E94" s="20" t="str">
        <f t="shared" si="13"/>
        <v>MERAUKE-NDUGA</v>
      </c>
      <c r="F94" s="21" t="s">
        <v>10</v>
      </c>
      <c r="G94" s="103"/>
      <c r="H94" s="103"/>
      <c r="I94" s="103"/>
      <c r="J94" s="103">
        <f t="shared" si="14"/>
        <v>0</v>
      </c>
      <c r="L94" s="6" t="s">
        <v>1</v>
      </c>
      <c r="M94" s="28" t="s">
        <v>41</v>
      </c>
      <c r="N94" s="6" t="s">
        <v>10</v>
      </c>
      <c r="O94" s="4">
        <f t="shared" si="15"/>
        <v>99</v>
      </c>
      <c r="P94" s="4">
        <f t="shared" si="16"/>
        <v>113</v>
      </c>
      <c r="Q94" s="4">
        <f t="shared" si="17"/>
        <v>146</v>
      </c>
      <c r="R94" s="4">
        <f t="shared" si="18"/>
        <v>358</v>
      </c>
    </row>
    <row r="95" spans="1:18" hidden="1" x14ac:dyDescent="0.25">
      <c r="A95" s="20" t="s">
        <v>77</v>
      </c>
      <c r="B95" s="20" t="s">
        <v>4</v>
      </c>
      <c r="C95" s="20" t="s">
        <v>251</v>
      </c>
      <c r="D95" s="20" t="s">
        <v>108</v>
      </c>
      <c r="E95" s="20" t="str">
        <f t="shared" si="13"/>
        <v>SENTANI-PANIAI</v>
      </c>
      <c r="F95" s="21" t="s">
        <v>10</v>
      </c>
      <c r="G95" s="103"/>
      <c r="H95" s="103"/>
      <c r="I95" s="103"/>
      <c r="J95" s="103">
        <f t="shared" si="14"/>
        <v>0</v>
      </c>
      <c r="L95" s="6" t="s">
        <v>1</v>
      </c>
      <c r="M95" s="28" t="s">
        <v>42</v>
      </c>
      <c r="N95" s="6" t="s">
        <v>10</v>
      </c>
      <c r="O95" s="4">
        <f t="shared" si="15"/>
        <v>52</v>
      </c>
      <c r="P95" s="4">
        <f t="shared" si="16"/>
        <v>42</v>
      </c>
      <c r="Q95" s="4">
        <f t="shared" si="17"/>
        <v>44</v>
      </c>
      <c r="R95" s="4">
        <f t="shared" si="18"/>
        <v>138</v>
      </c>
    </row>
    <row r="96" spans="1:18" hidden="1" x14ac:dyDescent="0.25">
      <c r="A96" s="30" t="s">
        <v>77</v>
      </c>
      <c r="B96" s="30" t="s">
        <v>5</v>
      </c>
      <c r="C96" s="30" t="s">
        <v>101</v>
      </c>
      <c r="D96" s="30" t="s">
        <v>259</v>
      </c>
      <c r="E96" s="30" t="str">
        <f t="shared" si="13"/>
        <v>MANOKWARI-PEGUNUNGAN ARFAK</v>
      </c>
      <c r="F96" s="31" t="s">
        <v>10</v>
      </c>
      <c r="G96" s="103"/>
      <c r="H96" s="103"/>
      <c r="I96" s="103"/>
      <c r="J96" s="103">
        <f t="shared" si="14"/>
        <v>0</v>
      </c>
      <c r="L96" s="6" t="s">
        <v>1</v>
      </c>
      <c r="M96" s="28" t="s">
        <v>43</v>
      </c>
      <c r="N96" s="6" t="s">
        <v>10</v>
      </c>
      <c r="O96" s="4">
        <f t="shared" si="15"/>
        <v>11</v>
      </c>
      <c r="P96" s="4">
        <f t="shared" si="16"/>
        <v>19</v>
      </c>
      <c r="Q96" s="4">
        <f t="shared" si="17"/>
        <v>43</v>
      </c>
      <c r="R96" s="4">
        <f t="shared" si="18"/>
        <v>73</v>
      </c>
    </row>
    <row r="97" spans="1:18" hidden="1" x14ac:dyDescent="0.25">
      <c r="A97" s="20" t="s">
        <v>77</v>
      </c>
      <c r="B97" s="20" t="s">
        <v>250</v>
      </c>
      <c r="C97" s="20" t="s">
        <v>104</v>
      </c>
      <c r="D97" s="20" t="s">
        <v>109</v>
      </c>
      <c r="E97" s="20" t="str">
        <f t="shared" si="13"/>
        <v>MERAUKE-PEGUNUNGAN BINTANG</v>
      </c>
      <c r="F97" s="21" t="s">
        <v>10</v>
      </c>
      <c r="G97" s="103"/>
      <c r="H97" s="103"/>
      <c r="I97" s="103"/>
      <c r="J97" s="103">
        <f t="shared" si="14"/>
        <v>0</v>
      </c>
      <c r="L97" s="6" t="s">
        <v>1</v>
      </c>
      <c r="M97" s="28" t="s">
        <v>44</v>
      </c>
      <c r="N97" s="6" t="s">
        <v>10</v>
      </c>
      <c r="O97" s="4">
        <f t="shared" si="15"/>
        <v>23</v>
      </c>
      <c r="P97" s="4">
        <f t="shared" si="16"/>
        <v>39</v>
      </c>
      <c r="Q97" s="4">
        <f t="shared" si="17"/>
        <v>63</v>
      </c>
      <c r="R97" s="4">
        <f t="shared" si="18"/>
        <v>125</v>
      </c>
    </row>
    <row r="98" spans="1:18" hidden="1" x14ac:dyDescent="0.25">
      <c r="A98" s="20" t="s">
        <v>77</v>
      </c>
      <c r="B98" s="20" t="s">
        <v>250</v>
      </c>
      <c r="C98" s="20" t="s">
        <v>104</v>
      </c>
      <c r="D98" s="20" t="s">
        <v>110</v>
      </c>
      <c r="E98" s="20" t="str">
        <f t="shared" si="13"/>
        <v>MERAUKE-PUNCAK</v>
      </c>
      <c r="F98" s="21" t="s">
        <v>10</v>
      </c>
      <c r="G98" s="103"/>
      <c r="H98" s="103"/>
      <c r="I98" s="103"/>
      <c r="J98" s="103">
        <f t="shared" si="14"/>
        <v>0</v>
      </c>
      <c r="L98" s="6" t="s">
        <v>1</v>
      </c>
      <c r="M98" s="28" t="s">
        <v>45</v>
      </c>
      <c r="N98" s="6" t="s">
        <v>10</v>
      </c>
      <c r="O98" s="4">
        <f t="shared" si="15"/>
        <v>57</v>
      </c>
      <c r="P98" s="4">
        <f t="shared" si="16"/>
        <v>122</v>
      </c>
      <c r="Q98" s="4">
        <f t="shared" si="17"/>
        <v>144</v>
      </c>
      <c r="R98" s="4">
        <f t="shared" si="18"/>
        <v>323</v>
      </c>
    </row>
    <row r="99" spans="1:18" hidden="1" x14ac:dyDescent="0.25">
      <c r="A99" s="20" t="s">
        <v>77</v>
      </c>
      <c r="B99" s="20" t="s">
        <v>4</v>
      </c>
      <c r="C99" s="20" t="s">
        <v>251</v>
      </c>
      <c r="D99" s="20" t="s">
        <v>111</v>
      </c>
      <c r="E99" s="20" t="str">
        <f t="shared" si="13"/>
        <v>SENTANI-PUNCAK JAYA</v>
      </c>
      <c r="F99" s="21" t="s">
        <v>10</v>
      </c>
      <c r="G99" s="103"/>
      <c r="H99" s="103"/>
      <c r="I99" s="103"/>
      <c r="J99" s="103">
        <f t="shared" si="14"/>
        <v>0</v>
      </c>
      <c r="L99" s="6" t="s">
        <v>1</v>
      </c>
      <c r="M99" s="28" t="s">
        <v>46</v>
      </c>
      <c r="N99" s="6" t="s">
        <v>10</v>
      </c>
      <c r="O99" s="4">
        <f t="shared" si="15"/>
        <v>63</v>
      </c>
      <c r="P99" s="4">
        <f t="shared" si="16"/>
        <v>126</v>
      </c>
      <c r="Q99" s="4">
        <f t="shared" si="17"/>
        <v>166</v>
      </c>
      <c r="R99" s="4">
        <f t="shared" si="18"/>
        <v>355</v>
      </c>
    </row>
    <row r="100" spans="1:18" hidden="1" x14ac:dyDescent="0.25">
      <c r="A100" s="20" t="s">
        <v>77</v>
      </c>
      <c r="B100" s="20" t="s">
        <v>5</v>
      </c>
      <c r="C100" s="20" t="s">
        <v>5</v>
      </c>
      <c r="D100" s="20" t="s">
        <v>218</v>
      </c>
      <c r="E100" s="20" t="str">
        <f t="shared" si="13"/>
        <v>SORONG-RAJA AMPAT</v>
      </c>
      <c r="F100" s="21" t="s">
        <v>10</v>
      </c>
      <c r="G100" s="103"/>
      <c r="H100" s="103"/>
      <c r="I100" s="103"/>
      <c r="J100" s="103">
        <f t="shared" si="14"/>
        <v>0</v>
      </c>
      <c r="L100" s="6" t="s">
        <v>1</v>
      </c>
      <c r="M100" s="28" t="s">
        <v>47</v>
      </c>
      <c r="N100" s="6" t="s">
        <v>10</v>
      </c>
      <c r="O100" s="4">
        <f t="shared" si="15"/>
        <v>12</v>
      </c>
      <c r="P100" s="4">
        <f t="shared" si="16"/>
        <v>31</v>
      </c>
      <c r="Q100" s="4">
        <f t="shared" si="17"/>
        <v>40</v>
      </c>
      <c r="R100" s="4">
        <f t="shared" si="18"/>
        <v>83</v>
      </c>
    </row>
    <row r="101" spans="1:18" hidden="1" x14ac:dyDescent="0.25">
      <c r="A101" s="20" t="s">
        <v>77</v>
      </c>
      <c r="B101" s="20" t="s">
        <v>4</v>
      </c>
      <c r="C101" s="20" t="s">
        <v>251</v>
      </c>
      <c r="D101" s="20" t="s">
        <v>112</v>
      </c>
      <c r="E101" s="20" t="str">
        <f t="shared" si="13"/>
        <v>SENTANI-SARMI</v>
      </c>
      <c r="F101" s="21" t="s">
        <v>10</v>
      </c>
      <c r="G101" s="103"/>
      <c r="H101" s="103"/>
      <c r="I101" s="103"/>
      <c r="J101" s="103">
        <f t="shared" si="14"/>
        <v>0</v>
      </c>
      <c r="L101" s="6" t="s">
        <v>1</v>
      </c>
      <c r="M101" s="28" t="s">
        <v>48</v>
      </c>
      <c r="N101" s="6" t="s">
        <v>10</v>
      </c>
      <c r="O101" s="4">
        <f t="shared" si="15"/>
        <v>16</v>
      </c>
      <c r="P101" s="4">
        <f t="shared" si="16"/>
        <v>26</v>
      </c>
      <c r="Q101" s="4">
        <f t="shared" si="17"/>
        <v>16</v>
      </c>
      <c r="R101" s="4">
        <f t="shared" si="18"/>
        <v>58</v>
      </c>
    </row>
    <row r="102" spans="1:18" hidden="1" x14ac:dyDescent="0.25">
      <c r="A102" s="20" t="s">
        <v>77</v>
      </c>
      <c r="B102" s="20" t="s">
        <v>252</v>
      </c>
      <c r="C102" s="20" t="s">
        <v>254</v>
      </c>
      <c r="D102" s="20" t="s">
        <v>113</v>
      </c>
      <c r="E102" s="20" t="str">
        <f t="shared" si="13"/>
        <v>MASOHI-SERAM BAGIAN BARAT</v>
      </c>
      <c r="F102" s="21" t="s">
        <v>10</v>
      </c>
      <c r="G102" s="103"/>
      <c r="H102" s="103"/>
      <c r="I102" s="103"/>
      <c r="J102" s="103">
        <f t="shared" si="14"/>
        <v>0</v>
      </c>
      <c r="L102" s="6" t="s">
        <v>1</v>
      </c>
      <c r="M102" s="28" t="s">
        <v>49</v>
      </c>
      <c r="N102" s="6" t="s">
        <v>10</v>
      </c>
      <c r="O102" s="4">
        <f t="shared" si="15"/>
        <v>34</v>
      </c>
      <c r="P102" s="4">
        <f t="shared" si="16"/>
        <v>33</v>
      </c>
      <c r="Q102" s="4">
        <f t="shared" si="17"/>
        <v>32</v>
      </c>
      <c r="R102" s="4">
        <f t="shared" si="18"/>
        <v>99</v>
      </c>
    </row>
    <row r="103" spans="1:18" hidden="1" x14ac:dyDescent="0.25">
      <c r="A103" s="20" t="s">
        <v>77</v>
      </c>
      <c r="B103" s="20" t="s">
        <v>252</v>
      </c>
      <c r="C103" s="20" t="s">
        <v>254</v>
      </c>
      <c r="D103" s="20" t="s">
        <v>114</v>
      </c>
      <c r="E103" s="20" t="str">
        <f t="shared" si="13"/>
        <v>MASOHI-SERAM BAGIAN TIMUR</v>
      </c>
      <c r="F103" s="21" t="s">
        <v>10</v>
      </c>
      <c r="G103" s="103"/>
      <c r="H103" s="103"/>
      <c r="I103" s="103"/>
      <c r="J103" s="103">
        <f t="shared" si="14"/>
        <v>0</v>
      </c>
      <c r="L103" s="6" t="s">
        <v>1</v>
      </c>
      <c r="M103" s="28" t="s">
        <v>50</v>
      </c>
      <c r="N103" s="6" t="s">
        <v>10</v>
      </c>
      <c r="O103" s="4">
        <f t="shared" si="15"/>
        <v>47</v>
      </c>
      <c r="P103" s="4">
        <f t="shared" si="16"/>
        <v>29</v>
      </c>
      <c r="Q103" s="4">
        <f t="shared" si="17"/>
        <v>41</v>
      </c>
      <c r="R103" s="4">
        <f t="shared" si="18"/>
        <v>117</v>
      </c>
    </row>
    <row r="104" spans="1:18" hidden="1" x14ac:dyDescent="0.25">
      <c r="A104" s="20" t="s">
        <v>77</v>
      </c>
      <c r="B104" s="20" t="s">
        <v>5</v>
      </c>
      <c r="C104" s="20" t="s">
        <v>5</v>
      </c>
      <c r="D104" s="20" t="s">
        <v>5</v>
      </c>
      <c r="E104" s="20" t="str">
        <f t="shared" si="13"/>
        <v>SORONG-SORONG</v>
      </c>
      <c r="F104" s="21" t="s">
        <v>10</v>
      </c>
      <c r="G104" s="103">
        <v>4</v>
      </c>
      <c r="H104" s="103"/>
      <c r="I104" s="103"/>
      <c r="J104" s="103">
        <f t="shared" si="14"/>
        <v>4</v>
      </c>
      <c r="L104" s="6" t="s">
        <v>1</v>
      </c>
      <c r="M104" s="28" t="s">
        <v>51</v>
      </c>
      <c r="N104" s="6" t="s">
        <v>10</v>
      </c>
      <c r="O104" s="4">
        <f t="shared" si="15"/>
        <v>24</v>
      </c>
      <c r="P104" s="4">
        <f t="shared" si="16"/>
        <v>50</v>
      </c>
      <c r="Q104" s="4">
        <f t="shared" si="17"/>
        <v>58</v>
      </c>
      <c r="R104" s="4">
        <f t="shared" si="18"/>
        <v>132</v>
      </c>
    </row>
    <row r="105" spans="1:18" hidden="1" x14ac:dyDescent="0.25">
      <c r="A105" s="20" t="s">
        <v>77</v>
      </c>
      <c r="B105" s="20" t="s">
        <v>5</v>
      </c>
      <c r="C105" s="20" t="s">
        <v>5</v>
      </c>
      <c r="D105" s="20" t="s">
        <v>115</v>
      </c>
      <c r="E105" s="20" t="str">
        <f t="shared" si="13"/>
        <v>SORONG-SORONG SELATAN</v>
      </c>
      <c r="F105" s="21" t="s">
        <v>10</v>
      </c>
      <c r="G105" s="103"/>
      <c r="H105" s="103"/>
      <c r="I105" s="103"/>
      <c r="J105" s="103">
        <f t="shared" si="14"/>
        <v>0</v>
      </c>
      <c r="L105" s="6" t="s">
        <v>1</v>
      </c>
      <c r="M105" s="28" t="s">
        <v>52</v>
      </c>
      <c r="N105" s="6" t="s">
        <v>10</v>
      </c>
      <c r="O105" s="4">
        <f t="shared" si="15"/>
        <v>12</v>
      </c>
      <c r="P105" s="4">
        <f t="shared" si="16"/>
        <v>20</v>
      </c>
      <c r="Q105" s="4">
        <f t="shared" si="17"/>
        <v>3</v>
      </c>
      <c r="R105" s="4">
        <f t="shared" si="18"/>
        <v>35</v>
      </c>
    </row>
    <row r="106" spans="1:18" hidden="1" x14ac:dyDescent="0.25">
      <c r="A106" s="20" t="s">
        <v>77</v>
      </c>
      <c r="B106" s="20" t="s">
        <v>4</v>
      </c>
      <c r="C106" s="20" t="s">
        <v>251</v>
      </c>
      <c r="D106" s="20" t="s">
        <v>116</v>
      </c>
      <c r="E106" s="20" t="str">
        <f t="shared" si="13"/>
        <v>SENTANI-SUPIORI</v>
      </c>
      <c r="F106" s="21" t="s">
        <v>10</v>
      </c>
      <c r="G106" s="103"/>
      <c r="H106" s="103"/>
      <c r="I106" s="103"/>
      <c r="J106" s="103">
        <f t="shared" si="14"/>
        <v>0</v>
      </c>
      <c r="L106" s="6" t="s">
        <v>1</v>
      </c>
      <c r="M106" s="28" t="s">
        <v>53</v>
      </c>
      <c r="N106" s="6" t="s">
        <v>10</v>
      </c>
      <c r="O106" s="4">
        <f t="shared" ref="O106:O137" si="19">SUMIF($D:$D,$M106,G:G)</f>
        <v>52</v>
      </c>
      <c r="P106" s="4">
        <f t="shared" ref="P106:P137" si="20">SUMIF($D:$D,$M106,H:H)</f>
        <v>88</v>
      </c>
      <c r="Q106" s="4">
        <f t="shared" ref="Q106:Q137" si="21">SUMIF($D:$D,$M106,I:I)</f>
        <v>87</v>
      </c>
      <c r="R106" s="4">
        <f t="shared" si="18"/>
        <v>227</v>
      </c>
    </row>
    <row r="107" spans="1:18" hidden="1" x14ac:dyDescent="0.25">
      <c r="A107" s="30" t="s">
        <v>77</v>
      </c>
      <c r="B107" s="30" t="s">
        <v>5</v>
      </c>
      <c r="C107" s="30" t="s">
        <v>101</v>
      </c>
      <c r="D107" s="30" t="s">
        <v>260</v>
      </c>
      <c r="E107" s="30" t="str">
        <f t="shared" si="13"/>
        <v>MANOKWARI-TAMBRAUW</v>
      </c>
      <c r="F107" s="31" t="s">
        <v>10</v>
      </c>
      <c r="G107" s="103"/>
      <c r="H107" s="103"/>
      <c r="I107" s="103"/>
      <c r="J107" s="103">
        <f t="shared" si="14"/>
        <v>0</v>
      </c>
      <c r="L107" s="6" t="s">
        <v>1</v>
      </c>
      <c r="M107" s="28" t="s">
        <v>54</v>
      </c>
      <c r="N107" s="6" t="s">
        <v>10</v>
      </c>
      <c r="O107" s="4">
        <f t="shared" si="19"/>
        <v>34</v>
      </c>
      <c r="P107" s="4">
        <f t="shared" si="20"/>
        <v>36</v>
      </c>
      <c r="Q107" s="4">
        <f t="shared" si="21"/>
        <v>53</v>
      </c>
      <c r="R107" s="4">
        <f t="shared" si="18"/>
        <v>123</v>
      </c>
    </row>
    <row r="108" spans="1:18" hidden="1" x14ac:dyDescent="0.25">
      <c r="A108" s="20" t="s">
        <v>77</v>
      </c>
      <c r="B108" s="20" t="s">
        <v>5</v>
      </c>
      <c r="C108" s="20" t="s">
        <v>101</v>
      </c>
      <c r="D108" s="20" t="s">
        <v>117</v>
      </c>
      <c r="E108" s="20" t="str">
        <f t="shared" si="13"/>
        <v>MANOKWARI-TELUK BINTUNI</v>
      </c>
      <c r="F108" s="21" t="s">
        <v>10</v>
      </c>
      <c r="G108" s="103"/>
      <c r="H108" s="103"/>
      <c r="I108" s="103"/>
      <c r="J108" s="103">
        <f t="shared" si="14"/>
        <v>0</v>
      </c>
      <c r="L108" s="6" t="s">
        <v>1</v>
      </c>
      <c r="M108" s="28" t="s">
        <v>55</v>
      </c>
      <c r="N108" s="6" t="s">
        <v>10</v>
      </c>
      <c r="O108" s="4">
        <f t="shared" si="19"/>
        <v>4</v>
      </c>
      <c r="P108" s="4">
        <f t="shared" si="20"/>
        <v>3</v>
      </c>
      <c r="Q108" s="4">
        <f t="shared" si="21"/>
        <v>0</v>
      </c>
      <c r="R108" s="4">
        <f t="shared" si="18"/>
        <v>7</v>
      </c>
    </row>
    <row r="109" spans="1:18" hidden="1" x14ac:dyDescent="0.25">
      <c r="A109" s="20" t="s">
        <v>77</v>
      </c>
      <c r="B109" s="20" t="s">
        <v>5</v>
      </c>
      <c r="C109" s="20" t="s">
        <v>101</v>
      </c>
      <c r="D109" s="20" t="s">
        <v>118</v>
      </c>
      <c r="E109" s="20" t="str">
        <f t="shared" si="13"/>
        <v>MANOKWARI-TELUK WONDAMA</v>
      </c>
      <c r="F109" s="21" t="s">
        <v>10</v>
      </c>
      <c r="G109" s="103"/>
      <c r="H109" s="103"/>
      <c r="I109" s="103"/>
      <c r="J109" s="103">
        <f t="shared" si="14"/>
        <v>0</v>
      </c>
      <c r="L109" s="6" t="s">
        <v>1</v>
      </c>
      <c r="M109" s="28" t="s">
        <v>56</v>
      </c>
      <c r="N109" s="6" t="s">
        <v>10</v>
      </c>
      <c r="O109" s="4">
        <f t="shared" si="19"/>
        <v>14</v>
      </c>
      <c r="P109" s="4">
        <f t="shared" si="20"/>
        <v>13</v>
      </c>
      <c r="Q109" s="4">
        <f t="shared" si="21"/>
        <v>7</v>
      </c>
      <c r="R109" s="4">
        <f t="shared" si="18"/>
        <v>34</v>
      </c>
    </row>
    <row r="110" spans="1:18" hidden="1" x14ac:dyDescent="0.25">
      <c r="A110" s="20" t="s">
        <v>77</v>
      </c>
      <c r="B110" s="20" t="s">
        <v>4</v>
      </c>
      <c r="C110" s="20" t="s">
        <v>251</v>
      </c>
      <c r="D110" s="20" t="s">
        <v>119</v>
      </c>
      <c r="E110" s="20" t="str">
        <f t="shared" si="13"/>
        <v>SENTANI-TOLIKARA</v>
      </c>
      <c r="F110" s="21" t="s">
        <v>10</v>
      </c>
      <c r="G110" s="103"/>
      <c r="H110" s="103"/>
      <c r="I110" s="103"/>
      <c r="J110" s="103">
        <f t="shared" si="14"/>
        <v>0</v>
      </c>
      <c r="L110" s="6" t="s">
        <v>1</v>
      </c>
      <c r="M110" s="28" t="s">
        <v>57</v>
      </c>
      <c r="N110" s="6" t="s">
        <v>10</v>
      </c>
      <c r="O110" s="4">
        <f t="shared" si="19"/>
        <v>0</v>
      </c>
      <c r="P110" s="4">
        <f t="shared" si="20"/>
        <v>0</v>
      </c>
      <c r="Q110" s="4">
        <f t="shared" si="21"/>
        <v>0</v>
      </c>
      <c r="R110" s="4">
        <f t="shared" si="18"/>
        <v>0</v>
      </c>
    </row>
    <row r="111" spans="1:18" hidden="1" x14ac:dyDescent="0.25">
      <c r="A111" s="20" t="s">
        <v>77</v>
      </c>
      <c r="B111" s="20" t="s">
        <v>4</v>
      </c>
      <c r="C111" s="20" t="s">
        <v>251</v>
      </c>
      <c r="D111" s="20" t="s">
        <v>120</v>
      </c>
      <c r="E111" s="20" t="str">
        <f t="shared" si="13"/>
        <v>SENTANI-WAROPEN</v>
      </c>
      <c r="F111" s="21" t="s">
        <v>10</v>
      </c>
      <c r="G111" s="103"/>
      <c r="H111" s="103"/>
      <c r="I111" s="103"/>
      <c r="J111" s="103">
        <f t="shared" si="14"/>
        <v>0</v>
      </c>
      <c r="L111" s="6" t="s">
        <v>1</v>
      </c>
      <c r="M111" s="28" t="s">
        <v>58</v>
      </c>
      <c r="N111" s="6" t="s">
        <v>10</v>
      </c>
      <c r="O111" s="4">
        <f t="shared" si="19"/>
        <v>3</v>
      </c>
      <c r="P111" s="4">
        <f t="shared" si="20"/>
        <v>6</v>
      </c>
      <c r="Q111" s="4">
        <f t="shared" si="21"/>
        <v>8</v>
      </c>
      <c r="R111" s="4">
        <f t="shared" si="18"/>
        <v>17</v>
      </c>
    </row>
    <row r="112" spans="1:18" hidden="1" x14ac:dyDescent="0.25">
      <c r="A112" s="20" t="s">
        <v>77</v>
      </c>
      <c r="B112" s="20" t="s">
        <v>250</v>
      </c>
      <c r="C112" s="20" t="s">
        <v>104</v>
      </c>
      <c r="D112" s="20" t="s">
        <v>121</v>
      </c>
      <c r="E112" s="20" t="str">
        <f t="shared" si="13"/>
        <v>MERAUKE-YAHUKIMO</v>
      </c>
      <c r="F112" s="21" t="s">
        <v>10</v>
      </c>
      <c r="G112" s="103"/>
      <c r="H112" s="103"/>
      <c r="I112" s="103"/>
      <c r="J112" s="103">
        <f t="shared" si="14"/>
        <v>0</v>
      </c>
      <c r="L112" s="6" t="s">
        <v>1</v>
      </c>
      <c r="M112" s="28" t="s">
        <v>59</v>
      </c>
      <c r="N112" s="6" t="s">
        <v>10</v>
      </c>
      <c r="O112" s="4">
        <f t="shared" si="19"/>
        <v>2</v>
      </c>
      <c r="P112" s="4">
        <f t="shared" si="20"/>
        <v>3</v>
      </c>
      <c r="Q112" s="4">
        <f t="shared" si="21"/>
        <v>0</v>
      </c>
      <c r="R112" s="4">
        <f t="shared" si="18"/>
        <v>5</v>
      </c>
    </row>
    <row r="113" spans="1:18" hidden="1" x14ac:dyDescent="0.25">
      <c r="A113" s="20" t="s">
        <v>77</v>
      </c>
      <c r="B113" s="20" t="s">
        <v>4</v>
      </c>
      <c r="C113" s="20" t="s">
        <v>251</v>
      </c>
      <c r="D113" s="20" t="s">
        <v>122</v>
      </c>
      <c r="E113" s="20" t="str">
        <f t="shared" si="13"/>
        <v>SENTANI-YALIMO</v>
      </c>
      <c r="F113" s="21" t="s">
        <v>10</v>
      </c>
      <c r="G113" s="103"/>
      <c r="H113" s="103"/>
      <c r="I113" s="103"/>
      <c r="J113" s="103">
        <f t="shared" si="14"/>
        <v>0</v>
      </c>
      <c r="L113" s="6" t="s">
        <v>1</v>
      </c>
      <c r="M113" s="28" t="s">
        <v>60</v>
      </c>
      <c r="N113" s="6" t="s">
        <v>10</v>
      </c>
      <c r="O113" s="4">
        <f t="shared" si="19"/>
        <v>3</v>
      </c>
      <c r="P113" s="4">
        <f t="shared" si="20"/>
        <v>2</v>
      </c>
      <c r="Q113" s="4">
        <f t="shared" si="21"/>
        <v>38</v>
      </c>
      <c r="R113" s="4">
        <f t="shared" si="18"/>
        <v>43</v>
      </c>
    </row>
    <row r="114" spans="1:18" hidden="1" x14ac:dyDescent="0.25">
      <c r="A114" s="20" t="s">
        <v>2</v>
      </c>
      <c r="B114" s="20" t="s">
        <v>226</v>
      </c>
      <c r="C114" s="20" t="s">
        <v>123</v>
      </c>
      <c r="D114" s="20" t="s">
        <v>123</v>
      </c>
      <c r="E114" s="20" t="str">
        <f t="shared" si="13"/>
        <v>BANGGAI-BANGGAI</v>
      </c>
      <c r="F114" s="21" t="s">
        <v>10</v>
      </c>
      <c r="G114" s="103"/>
      <c r="H114" s="103">
        <v>0</v>
      </c>
      <c r="I114" s="103"/>
      <c r="J114" s="103">
        <f t="shared" si="14"/>
        <v>0</v>
      </c>
      <c r="L114" s="6" t="s">
        <v>1</v>
      </c>
      <c r="M114" s="28" t="s">
        <v>61</v>
      </c>
      <c r="N114" s="6" t="s">
        <v>10</v>
      </c>
      <c r="O114" s="4">
        <f t="shared" si="19"/>
        <v>6</v>
      </c>
      <c r="P114" s="4">
        <f t="shared" si="20"/>
        <v>2</v>
      </c>
      <c r="Q114" s="4">
        <f t="shared" si="21"/>
        <v>0</v>
      </c>
      <c r="R114" s="4">
        <f t="shared" si="18"/>
        <v>8</v>
      </c>
    </row>
    <row r="115" spans="1:18" hidden="1" x14ac:dyDescent="0.25">
      <c r="A115" s="20" t="s">
        <v>2</v>
      </c>
      <c r="B115" s="20" t="s">
        <v>226</v>
      </c>
      <c r="C115" s="20" t="s">
        <v>123</v>
      </c>
      <c r="D115" s="20" t="s">
        <v>124</v>
      </c>
      <c r="E115" s="20" t="str">
        <f t="shared" si="13"/>
        <v>BANGGAI-BANGGAI KEPULAUAN</v>
      </c>
      <c r="F115" s="21" t="s">
        <v>10</v>
      </c>
      <c r="G115" s="103"/>
      <c r="H115" s="103">
        <v>0</v>
      </c>
      <c r="I115" s="103">
        <v>0</v>
      </c>
      <c r="J115" s="103">
        <f t="shared" si="14"/>
        <v>0</v>
      </c>
      <c r="L115" s="6" t="s">
        <v>1</v>
      </c>
      <c r="M115" s="28" t="s">
        <v>62</v>
      </c>
      <c r="N115" s="6" t="s">
        <v>10</v>
      </c>
      <c r="O115" s="4">
        <f t="shared" si="19"/>
        <v>9</v>
      </c>
      <c r="P115" s="4">
        <f t="shared" si="20"/>
        <v>12</v>
      </c>
      <c r="Q115" s="4">
        <f t="shared" si="21"/>
        <v>4</v>
      </c>
      <c r="R115" s="4">
        <f t="shared" si="18"/>
        <v>25</v>
      </c>
    </row>
    <row r="116" spans="1:18" hidden="1" x14ac:dyDescent="0.25">
      <c r="A116" s="20" t="s">
        <v>2</v>
      </c>
      <c r="B116" s="20" t="s">
        <v>226</v>
      </c>
      <c r="C116" s="20" t="s">
        <v>123</v>
      </c>
      <c r="D116" s="20" t="s">
        <v>125</v>
      </c>
      <c r="E116" s="20" t="str">
        <f t="shared" si="13"/>
        <v>BANGGAI-BANGGAI LAUT</v>
      </c>
      <c r="F116" s="21" t="s">
        <v>10</v>
      </c>
      <c r="G116" s="103"/>
      <c r="H116" s="103">
        <v>0</v>
      </c>
      <c r="I116" s="103">
        <v>0</v>
      </c>
      <c r="J116" s="103">
        <f t="shared" si="14"/>
        <v>0</v>
      </c>
      <c r="L116" s="6" t="s">
        <v>1</v>
      </c>
      <c r="M116" s="28" t="s">
        <v>63</v>
      </c>
      <c r="N116" s="6" t="s">
        <v>10</v>
      </c>
      <c r="O116" s="4">
        <f t="shared" si="19"/>
        <v>19</v>
      </c>
      <c r="P116" s="4">
        <f t="shared" si="20"/>
        <v>37</v>
      </c>
      <c r="Q116" s="4">
        <f t="shared" si="21"/>
        <v>39</v>
      </c>
      <c r="R116" s="4">
        <f t="shared" si="18"/>
        <v>95</v>
      </c>
    </row>
    <row r="117" spans="1:18" hidden="1" x14ac:dyDescent="0.25">
      <c r="A117" s="20" t="s">
        <v>2</v>
      </c>
      <c r="B117" s="20" t="s">
        <v>232</v>
      </c>
      <c r="C117" s="20" t="s">
        <v>221</v>
      </c>
      <c r="D117" s="20" t="s">
        <v>126</v>
      </c>
      <c r="E117" s="20" t="str">
        <f t="shared" si="13"/>
        <v>BONE BULUKUMBA-BANTAENG</v>
      </c>
      <c r="F117" s="21" t="s">
        <v>10</v>
      </c>
      <c r="G117" s="103">
        <v>5</v>
      </c>
      <c r="H117" s="103">
        <v>21</v>
      </c>
      <c r="I117" s="103">
        <v>20</v>
      </c>
      <c r="J117" s="103">
        <f t="shared" si="14"/>
        <v>46</v>
      </c>
      <c r="L117" s="6" t="s">
        <v>1</v>
      </c>
      <c r="M117" s="28" t="s">
        <v>64</v>
      </c>
      <c r="N117" s="6" t="s">
        <v>10</v>
      </c>
      <c r="O117" s="4">
        <f t="shared" si="19"/>
        <v>10</v>
      </c>
      <c r="P117" s="4">
        <f t="shared" si="20"/>
        <v>23</v>
      </c>
      <c r="Q117" s="4">
        <f t="shared" si="21"/>
        <v>23</v>
      </c>
      <c r="R117" s="4">
        <f t="shared" si="18"/>
        <v>56</v>
      </c>
    </row>
    <row r="118" spans="1:18" hidden="1" x14ac:dyDescent="0.25">
      <c r="A118" s="20" t="s">
        <v>2</v>
      </c>
      <c r="B118" s="20" t="s">
        <v>232</v>
      </c>
      <c r="C118" s="20" t="s">
        <v>222</v>
      </c>
      <c r="D118" s="20" t="s">
        <v>127</v>
      </c>
      <c r="E118" s="20" t="str">
        <f t="shared" si="13"/>
        <v>BARRU MAROS-BARRU</v>
      </c>
      <c r="F118" s="21" t="s">
        <v>10</v>
      </c>
      <c r="G118" s="103">
        <v>13</v>
      </c>
      <c r="H118" s="103">
        <v>20</v>
      </c>
      <c r="I118" s="103">
        <v>20</v>
      </c>
      <c r="J118" s="103">
        <f t="shared" si="14"/>
        <v>53</v>
      </c>
      <c r="L118" s="6" t="s">
        <v>1</v>
      </c>
      <c r="M118" s="28" t="s">
        <v>65</v>
      </c>
      <c r="N118" s="6" t="s">
        <v>10</v>
      </c>
      <c r="O118" s="4">
        <f t="shared" si="19"/>
        <v>9</v>
      </c>
      <c r="P118" s="4">
        <f t="shared" si="20"/>
        <v>11</v>
      </c>
      <c r="Q118" s="4">
        <f t="shared" si="21"/>
        <v>24</v>
      </c>
      <c r="R118" s="4">
        <f t="shared" si="18"/>
        <v>44</v>
      </c>
    </row>
    <row r="119" spans="1:18" hidden="1" x14ac:dyDescent="0.25">
      <c r="A119" s="20" t="s">
        <v>2</v>
      </c>
      <c r="B119" s="20" t="s">
        <v>3</v>
      </c>
      <c r="C119" s="20" t="s">
        <v>3</v>
      </c>
      <c r="D119" s="20" t="s">
        <v>128</v>
      </c>
      <c r="E119" s="20" t="str">
        <f t="shared" si="13"/>
        <v>GORONTALO-BOALEMO</v>
      </c>
      <c r="F119" s="21" t="s">
        <v>10</v>
      </c>
      <c r="G119" s="103"/>
      <c r="H119" s="103">
        <v>3</v>
      </c>
      <c r="I119" s="103"/>
      <c r="J119" s="103">
        <f t="shared" si="14"/>
        <v>3</v>
      </c>
      <c r="L119" s="6" t="s">
        <v>1</v>
      </c>
      <c r="M119" s="28" t="s">
        <v>66</v>
      </c>
      <c r="N119" s="6" t="s">
        <v>10</v>
      </c>
      <c r="O119" s="4">
        <f t="shared" si="19"/>
        <v>24</v>
      </c>
      <c r="P119" s="4">
        <f t="shared" si="20"/>
        <v>47</v>
      </c>
      <c r="Q119" s="4">
        <f t="shared" si="21"/>
        <v>53</v>
      </c>
      <c r="R119" s="4">
        <f t="shared" si="18"/>
        <v>124</v>
      </c>
    </row>
    <row r="120" spans="1:18" hidden="1" x14ac:dyDescent="0.25">
      <c r="A120" s="20" t="s">
        <v>2</v>
      </c>
      <c r="B120" s="20" t="s">
        <v>3</v>
      </c>
      <c r="C120" s="20" t="s">
        <v>3</v>
      </c>
      <c r="D120" s="20" t="s">
        <v>129</v>
      </c>
      <c r="E120" s="20" t="str">
        <f t="shared" si="13"/>
        <v>GORONTALO-BOLAANG MONGONDOW</v>
      </c>
      <c r="F120" s="21" t="s">
        <v>10</v>
      </c>
      <c r="G120" s="103">
        <v>5</v>
      </c>
      <c r="H120" s="103">
        <v>6</v>
      </c>
      <c r="I120" s="103"/>
      <c r="J120" s="103">
        <f t="shared" si="14"/>
        <v>11</v>
      </c>
      <c r="L120" s="6" t="s">
        <v>1</v>
      </c>
      <c r="M120" s="28" t="s">
        <v>67</v>
      </c>
      <c r="N120" s="6" t="s">
        <v>10</v>
      </c>
      <c r="O120" s="4">
        <f t="shared" si="19"/>
        <v>24</v>
      </c>
      <c r="P120" s="4">
        <f t="shared" si="20"/>
        <v>24</v>
      </c>
      <c r="Q120" s="4">
        <f t="shared" si="21"/>
        <v>32</v>
      </c>
      <c r="R120" s="4">
        <f t="shared" si="18"/>
        <v>80</v>
      </c>
    </row>
    <row r="121" spans="1:18" hidden="1" x14ac:dyDescent="0.25">
      <c r="A121" s="20" t="s">
        <v>2</v>
      </c>
      <c r="B121" s="20" t="s">
        <v>3</v>
      </c>
      <c r="C121" s="20" t="s">
        <v>3</v>
      </c>
      <c r="D121" s="20" t="s">
        <v>130</v>
      </c>
      <c r="E121" s="20" t="str">
        <f t="shared" si="13"/>
        <v>GORONTALO-BOLAANG MONGONDOW SELATAN</v>
      </c>
      <c r="F121" s="21" t="s">
        <v>10</v>
      </c>
      <c r="G121" s="103"/>
      <c r="H121" s="103"/>
      <c r="I121" s="103"/>
      <c r="J121" s="103">
        <f t="shared" si="14"/>
        <v>0</v>
      </c>
      <c r="L121" s="6" t="s">
        <v>1</v>
      </c>
      <c r="M121" s="28" t="s">
        <v>68</v>
      </c>
      <c r="N121" s="6" t="s">
        <v>10</v>
      </c>
      <c r="O121" s="4">
        <f t="shared" si="19"/>
        <v>1</v>
      </c>
      <c r="P121" s="4">
        <f t="shared" si="20"/>
        <v>8</v>
      </c>
      <c r="Q121" s="4">
        <f t="shared" si="21"/>
        <v>10</v>
      </c>
      <c r="R121" s="4">
        <f t="shared" si="18"/>
        <v>19</v>
      </c>
    </row>
    <row r="122" spans="1:18" hidden="1" x14ac:dyDescent="0.25">
      <c r="A122" s="20" t="s">
        <v>2</v>
      </c>
      <c r="B122" s="20" t="s">
        <v>229</v>
      </c>
      <c r="C122" s="20" t="s">
        <v>223</v>
      </c>
      <c r="D122" s="20" t="s">
        <v>131</v>
      </c>
      <c r="E122" s="20" t="str">
        <f t="shared" si="13"/>
        <v>BITUNG MINAHASA TALAUD-BOLAANG MONGONDOW TIMUR</v>
      </c>
      <c r="F122" s="21" t="s">
        <v>10</v>
      </c>
      <c r="G122" s="103">
        <v>2</v>
      </c>
      <c r="H122" s="103">
        <v>2</v>
      </c>
      <c r="I122" s="103"/>
      <c r="J122" s="103">
        <f t="shared" si="14"/>
        <v>4</v>
      </c>
      <c r="L122" s="6" t="s">
        <v>1</v>
      </c>
      <c r="M122" s="28" t="s">
        <v>69</v>
      </c>
      <c r="N122" s="6" t="s">
        <v>10</v>
      </c>
      <c r="O122" s="4">
        <f t="shared" si="19"/>
        <v>16</v>
      </c>
      <c r="P122" s="4">
        <f t="shared" si="20"/>
        <v>9</v>
      </c>
      <c r="Q122" s="4">
        <f t="shared" si="21"/>
        <v>0</v>
      </c>
      <c r="R122" s="4">
        <f t="shared" si="18"/>
        <v>25</v>
      </c>
    </row>
    <row r="123" spans="1:18" hidden="1" x14ac:dyDescent="0.25">
      <c r="A123" s="20" t="s">
        <v>2</v>
      </c>
      <c r="B123" s="20" t="s">
        <v>3</v>
      </c>
      <c r="C123" s="20" t="s">
        <v>3</v>
      </c>
      <c r="D123" s="20" t="s">
        <v>132</v>
      </c>
      <c r="E123" s="20" t="str">
        <f t="shared" si="13"/>
        <v>GORONTALO-BOLAANG MONGONDOW UTARA</v>
      </c>
      <c r="F123" s="21" t="s">
        <v>10</v>
      </c>
      <c r="G123" s="103">
        <v>9</v>
      </c>
      <c r="H123" s="103">
        <v>6</v>
      </c>
      <c r="I123" s="103"/>
      <c r="J123" s="103">
        <f t="shared" si="14"/>
        <v>15</v>
      </c>
      <c r="L123" s="6" t="s">
        <v>1</v>
      </c>
      <c r="M123" s="28" t="s">
        <v>70</v>
      </c>
      <c r="N123" s="6" t="s">
        <v>10</v>
      </c>
      <c r="O123" s="4">
        <f t="shared" si="19"/>
        <v>10</v>
      </c>
      <c r="P123" s="4">
        <f t="shared" si="20"/>
        <v>21</v>
      </c>
      <c r="Q123" s="4">
        <f t="shared" si="21"/>
        <v>23</v>
      </c>
      <c r="R123" s="4">
        <f t="shared" si="18"/>
        <v>54</v>
      </c>
    </row>
    <row r="124" spans="1:18" hidden="1" x14ac:dyDescent="0.25">
      <c r="A124" s="20" t="s">
        <v>2</v>
      </c>
      <c r="B124" s="20" t="s">
        <v>224</v>
      </c>
      <c r="C124" s="20" t="s">
        <v>224</v>
      </c>
      <c r="D124" s="20" t="s">
        <v>133</v>
      </c>
      <c r="E124" s="20" t="str">
        <f t="shared" si="13"/>
        <v>KENDARI-BOMBANA</v>
      </c>
      <c r="F124" s="21" t="s">
        <v>10</v>
      </c>
      <c r="G124" s="103">
        <v>5</v>
      </c>
      <c r="H124" s="103">
        <v>8</v>
      </c>
      <c r="I124" s="103">
        <v>10</v>
      </c>
      <c r="J124" s="103">
        <f t="shared" si="14"/>
        <v>23</v>
      </c>
      <c r="L124" s="6" t="s">
        <v>1</v>
      </c>
      <c r="M124" s="28" t="s">
        <v>71</v>
      </c>
      <c r="N124" s="6" t="s">
        <v>10</v>
      </c>
      <c r="O124" s="4">
        <f t="shared" si="19"/>
        <v>8</v>
      </c>
      <c r="P124" s="4">
        <f t="shared" si="20"/>
        <v>1</v>
      </c>
      <c r="Q124" s="4">
        <f t="shared" si="21"/>
        <v>0</v>
      </c>
      <c r="R124" s="4">
        <f t="shared" si="18"/>
        <v>9</v>
      </c>
    </row>
    <row r="125" spans="1:18" hidden="1" x14ac:dyDescent="0.25">
      <c r="A125" s="20" t="s">
        <v>2</v>
      </c>
      <c r="B125" s="20" t="s">
        <v>232</v>
      </c>
      <c r="C125" s="20" t="s">
        <v>221</v>
      </c>
      <c r="D125" s="20" t="s">
        <v>134</v>
      </c>
      <c r="E125" s="20" t="str">
        <f t="shared" si="13"/>
        <v>BONE BULUKUMBA-BONE</v>
      </c>
      <c r="F125" s="21" t="s">
        <v>10</v>
      </c>
      <c r="G125" s="103">
        <v>37</v>
      </c>
      <c r="H125" s="103">
        <v>61</v>
      </c>
      <c r="I125" s="103">
        <v>27</v>
      </c>
      <c r="J125" s="103">
        <f t="shared" si="14"/>
        <v>125</v>
      </c>
      <c r="L125" s="6" t="s">
        <v>1</v>
      </c>
      <c r="M125" s="28" t="s">
        <v>72</v>
      </c>
      <c r="N125" s="6" t="s">
        <v>10</v>
      </c>
      <c r="O125" s="4">
        <f t="shared" si="19"/>
        <v>32</v>
      </c>
      <c r="P125" s="4">
        <f t="shared" si="20"/>
        <v>33</v>
      </c>
      <c r="Q125" s="4">
        <f t="shared" si="21"/>
        <v>38</v>
      </c>
      <c r="R125" s="4">
        <f t="shared" si="18"/>
        <v>103</v>
      </c>
    </row>
    <row r="126" spans="1:18" hidden="1" x14ac:dyDescent="0.25">
      <c r="A126" s="20" t="s">
        <v>2</v>
      </c>
      <c r="B126" s="20" t="s">
        <v>3</v>
      </c>
      <c r="C126" s="20" t="s">
        <v>3</v>
      </c>
      <c r="D126" s="20" t="s">
        <v>135</v>
      </c>
      <c r="E126" s="20" t="str">
        <f t="shared" si="13"/>
        <v>GORONTALO-BONE BOLANGO</v>
      </c>
      <c r="F126" s="21" t="s">
        <v>10</v>
      </c>
      <c r="G126" s="103">
        <v>5</v>
      </c>
      <c r="H126" s="103">
        <v>23</v>
      </c>
      <c r="I126" s="103">
        <v>11</v>
      </c>
      <c r="J126" s="103">
        <f t="shared" si="14"/>
        <v>39</v>
      </c>
      <c r="L126" s="6" t="s">
        <v>1</v>
      </c>
      <c r="M126" s="28" t="s">
        <v>73</v>
      </c>
      <c r="N126" s="6" t="s">
        <v>10</v>
      </c>
      <c r="O126" s="4">
        <f t="shared" si="19"/>
        <v>1</v>
      </c>
      <c r="P126" s="4">
        <f t="shared" si="20"/>
        <v>0</v>
      </c>
      <c r="Q126" s="4">
        <f t="shared" si="21"/>
        <v>0</v>
      </c>
      <c r="R126" s="4">
        <f t="shared" si="18"/>
        <v>1</v>
      </c>
    </row>
    <row r="127" spans="1:18" hidden="1" x14ac:dyDescent="0.25">
      <c r="A127" s="20" t="s">
        <v>2</v>
      </c>
      <c r="B127" s="20" t="s">
        <v>232</v>
      </c>
      <c r="C127" s="20" t="s">
        <v>221</v>
      </c>
      <c r="D127" s="20" t="s">
        <v>136</v>
      </c>
      <c r="E127" s="20" t="str">
        <f t="shared" si="13"/>
        <v>BONE BULUKUMBA-BULUKUMBA</v>
      </c>
      <c r="F127" s="21" t="s">
        <v>10</v>
      </c>
      <c r="G127" s="103">
        <v>22</v>
      </c>
      <c r="H127" s="103">
        <v>42</v>
      </c>
      <c r="I127" s="103">
        <v>21</v>
      </c>
      <c r="J127" s="103">
        <f t="shared" si="14"/>
        <v>85</v>
      </c>
      <c r="L127" s="6" t="s">
        <v>1</v>
      </c>
      <c r="M127" s="28" t="s">
        <v>74</v>
      </c>
      <c r="N127" s="6" t="s">
        <v>10</v>
      </c>
      <c r="O127" s="4">
        <f t="shared" si="19"/>
        <v>45</v>
      </c>
      <c r="P127" s="4">
        <f t="shared" si="20"/>
        <v>51</v>
      </c>
      <c r="Q127" s="4">
        <f t="shared" si="21"/>
        <v>56</v>
      </c>
      <c r="R127" s="4">
        <f t="shared" si="18"/>
        <v>152</v>
      </c>
    </row>
    <row r="128" spans="1:18" hidden="1" x14ac:dyDescent="0.25">
      <c r="A128" s="20" t="s">
        <v>2</v>
      </c>
      <c r="B128" s="20" t="s">
        <v>3</v>
      </c>
      <c r="C128" s="20" t="s">
        <v>3</v>
      </c>
      <c r="D128" s="20" t="s">
        <v>137</v>
      </c>
      <c r="E128" s="20" t="str">
        <f t="shared" si="13"/>
        <v>GORONTALO-BUOL</v>
      </c>
      <c r="F128" s="21" t="s">
        <v>10</v>
      </c>
      <c r="G128" s="103"/>
      <c r="H128" s="103"/>
      <c r="I128" s="103"/>
      <c r="J128" s="103">
        <f t="shared" si="14"/>
        <v>0</v>
      </c>
      <c r="L128" s="6" t="s">
        <v>1</v>
      </c>
      <c r="M128" s="28" t="s">
        <v>75</v>
      </c>
      <c r="N128" s="6" t="s">
        <v>10</v>
      </c>
      <c r="O128" s="4">
        <f t="shared" si="19"/>
        <v>29</v>
      </c>
      <c r="P128" s="4">
        <f t="shared" si="20"/>
        <v>58</v>
      </c>
      <c r="Q128" s="4">
        <f t="shared" si="21"/>
        <v>67</v>
      </c>
      <c r="R128" s="4">
        <f t="shared" si="18"/>
        <v>154</v>
      </c>
    </row>
    <row r="129" spans="1:18" hidden="1" x14ac:dyDescent="0.25">
      <c r="A129" s="20" t="s">
        <v>2</v>
      </c>
      <c r="B129" s="20" t="s">
        <v>224</v>
      </c>
      <c r="C129" s="20" t="s">
        <v>225</v>
      </c>
      <c r="D129" s="20" t="s">
        <v>138</v>
      </c>
      <c r="E129" s="20" t="str">
        <f t="shared" si="13"/>
        <v>BAU BAU-BUTON</v>
      </c>
      <c r="F129" s="21" t="s">
        <v>10</v>
      </c>
      <c r="G129" s="103">
        <v>4</v>
      </c>
      <c r="H129" s="103">
        <v>3</v>
      </c>
      <c r="I129" s="103"/>
      <c r="J129" s="103">
        <f t="shared" si="14"/>
        <v>7</v>
      </c>
      <c r="L129" s="6" t="s">
        <v>1</v>
      </c>
      <c r="M129" s="28" t="s">
        <v>76</v>
      </c>
      <c r="N129" s="6" t="s">
        <v>10</v>
      </c>
      <c r="O129" s="4">
        <f t="shared" si="19"/>
        <v>20</v>
      </c>
      <c r="P129" s="4">
        <f t="shared" si="20"/>
        <v>28</v>
      </c>
      <c r="Q129" s="4">
        <f t="shared" si="21"/>
        <v>28</v>
      </c>
      <c r="R129" s="4">
        <f t="shared" si="18"/>
        <v>76</v>
      </c>
    </row>
    <row r="130" spans="1:18" hidden="1" x14ac:dyDescent="0.25">
      <c r="A130" s="20" t="s">
        <v>2</v>
      </c>
      <c r="B130" s="20" t="s">
        <v>224</v>
      </c>
      <c r="C130" s="20" t="s">
        <v>225</v>
      </c>
      <c r="D130" s="20" t="s">
        <v>139</v>
      </c>
      <c r="E130" s="20" t="str">
        <f t="shared" ref="E130:E193" si="22">C130&amp;"-"&amp;D130</f>
        <v>BAU BAU-BUTON SELATAN</v>
      </c>
      <c r="F130" s="21" t="s">
        <v>10</v>
      </c>
      <c r="G130" s="103">
        <v>1</v>
      </c>
      <c r="H130" s="103"/>
      <c r="I130" s="103"/>
      <c r="J130" s="103">
        <f t="shared" ref="J130:J193" si="23">SUM(G130:I130)</f>
        <v>1</v>
      </c>
      <c r="L130" s="6" t="s">
        <v>2</v>
      </c>
      <c r="M130" s="28" t="s">
        <v>123</v>
      </c>
      <c r="N130" s="6" t="s">
        <v>10</v>
      </c>
      <c r="O130" s="4">
        <f t="shared" si="19"/>
        <v>0</v>
      </c>
      <c r="P130" s="4">
        <f t="shared" si="20"/>
        <v>0</v>
      </c>
      <c r="Q130" s="4">
        <f t="shared" si="21"/>
        <v>0</v>
      </c>
      <c r="R130" s="4">
        <f t="shared" si="18"/>
        <v>0</v>
      </c>
    </row>
    <row r="131" spans="1:18" hidden="1" x14ac:dyDescent="0.25">
      <c r="A131" s="20" t="s">
        <v>2</v>
      </c>
      <c r="B131" s="20" t="s">
        <v>224</v>
      </c>
      <c r="C131" s="20" t="s">
        <v>225</v>
      </c>
      <c r="D131" s="20" t="s">
        <v>140</v>
      </c>
      <c r="E131" s="20" t="str">
        <f t="shared" si="22"/>
        <v>BAU BAU-BUTON TENGAH</v>
      </c>
      <c r="F131" s="21" t="s">
        <v>10</v>
      </c>
      <c r="G131" s="103">
        <v>6</v>
      </c>
      <c r="H131" s="103">
        <v>6</v>
      </c>
      <c r="I131" s="103">
        <v>1</v>
      </c>
      <c r="J131" s="103">
        <f t="shared" si="23"/>
        <v>13</v>
      </c>
      <c r="L131" s="6" t="s">
        <v>2</v>
      </c>
      <c r="M131" s="28" t="s">
        <v>124</v>
      </c>
      <c r="N131" s="6" t="s">
        <v>10</v>
      </c>
      <c r="O131" s="4">
        <f t="shared" si="19"/>
        <v>0</v>
      </c>
      <c r="P131" s="4">
        <f t="shared" si="20"/>
        <v>0</v>
      </c>
      <c r="Q131" s="4">
        <f t="shared" si="21"/>
        <v>0</v>
      </c>
      <c r="R131" s="4">
        <f t="shared" si="18"/>
        <v>0</v>
      </c>
    </row>
    <row r="132" spans="1:18" hidden="1" x14ac:dyDescent="0.25">
      <c r="A132" s="20" t="s">
        <v>2</v>
      </c>
      <c r="B132" s="20" t="s">
        <v>224</v>
      </c>
      <c r="C132" s="20" t="s">
        <v>225</v>
      </c>
      <c r="D132" s="20" t="s">
        <v>141</v>
      </c>
      <c r="E132" s="20" t="str">
        <f t="shared" si="22"/>
        <v>BAU BAU-BUTON UTARA</v>
      </c>
      <c r="F132" s="21" t="s">
        <v>10</v>
      </c>
      <c r="G132" s="103"/>
      <c r="H132" s="103"/>
      <c r="I132" s="103"/>
      <c r="J132" s="103">
        <f t="shared" si="23"/>
        <v>0</v>
      </c>
      <c r="L132" s="6" t="s">
        <v>2</v>
      </c>
      <c r="M132" s="28" t="s">
        <v>125</v>
      </c>
      <c r="N132" s="6" t="s">
        <v>10</v>
      </c>
      <c r="O132" s="4">
        <f t="shared" si="19"/>
        <v>0</v>
      </c>
      <c r="P132" s="4">
        <f t="shared" si="20"/>
        <v>0</v>
      </c>
      <c r="Q132" s="4">
        <f t="shared" si="21"/>
        <v>0</v>
      </c>
      <c r="R132" s="4">
        <f t="shared" si="18"/>
        <v>0</v>
      </c>
    </row>
    <row r="133" spans="1:18" hidden="1" x14ac:dyDescent="0.25">
      <c r="A133" s="20" t="s">
        <v>2</v>
      </c>
      <c r="B133" s="20" t="s">
        <v>226</v>
      </c>
      <c r="C133" s="20" t="s">
        <v>226</v>
      </c>
      <c r="D133" s="20" t="s">
        <v>142</v>
      </c>
      <c r="E133" s="20" t="str">
        <f t="shared" si="22"/>
        <v>PALU-DONGGALA</v>
      </c>
      <c r="F133" s="21" t="s">
        <v>10</v>
      </c>
      <c r="G133" s="103">
        <v>7</v>
      </c>
      <c r="H133" s="103">
        <v>10</v>
      </c>
      <c r="I133" s="103">
        <v>9</v>
      </c>
      <c r="J133" s="103">
        <f t="shared" si="23"/>
        <v>26</v>
      </c>
      <c r="L133" s="6" t="s">
        <v>2</v>
      </c>
      <c r="M133" s="28" t="s">
        <v>126</v>
      </c>
      <c r="N133" s="6" t="s">
        <v>10</v>
      </c>
      <c r="O133" s="4">
        <f t="shared" si="19"/>
        <v>5</v>
      </c>
      <c r="P133" s="4">
        <f t="shared" si="20"/>
        <v>21</v>
      </c>
      <c r="Q133" s="4">
        <f t="shared" si="21"/>
        <v>20</v>
      </c>
      <c r="R133" s="4">
        <f t="shared" si="18"/>
        <v>46</v>
      </c>
    </row>
    <row r="134" spans="1:18" hidden="1" x14ac:dyDescent="0.25">
      <c r="A134" s="20" t="s">
        <v>2</v>
      </c>
      <c r="B134" s="20" t="s">
        <v>227</v>
      </c>
      <c r="C134" s="20" t="s">
        <v>227</v>
      </c>
      <c r="D134" s="20" t="s">
        <v>143</v>
      </c>
      <c r="E134" s="20" t="str">
        <f t="shared" si="22"/>
        <v>PARE-PARE-ENREKANG</v>
      </c>
      <c r="F134" s="21" t="s">
        <v>10</v>
      </c>
      <c r="G134" s="103">
        <v>6</v>
      </c>
      <c r="H134" s="103">
        <v>6</v>
      </c>
      <c r="I134" s="103">
        <v>3</v>
      </c>
      <c r="J134" s="103">
        <f t="shared" si="23"/>
        <v>15</v>
      </c>
      <c r="L134" s="6" t="s">
        <v>2</v>
      </c>
      <c r="M134" s="28" t="s">
        <v>127</v>
      </c>
      <c r="N134" s="6" t="s">
        <v>10</v>
      </c>
      <c r="O134" s="4">
        <f t="shared" si="19"/>
        <v>13</v>
      </c>
      <c r="P134" s="4">
        <f t="shared" si="20"/>
        <v>20</v>
      </c>
      <c r="Q134" s="4">
        <f t="shared" si="21"/>
        <v>20</v>
      </c>
      <c r="R134" s="4">
        <f t="shared" si="18"/>
        <v>53</v>
      </c>
    </row>
    <row r="135" spans="1:18" hidden="1" x14ac:dyDescent="0.25">
      <c r="A135" s="20" t="s">
        <v>2</v>
      </c>
      <c r="B135" s="20" t="s">
        <v>3</v>
      </c>
      <c r="C135" s="20" t="s">
        <v>3</v>
      </c>
      <c r="D135" s="20" t="s">
        <v>3</v>
      </c>
      <c r="E135" s="20" t="str">
        <f t="shared" si="22"/>
        <v>GORONTALO-GORONTALO</v>
      </c>
      <c r="F135" s="21" t="s">
        <v>10</v>
      </c>
      <c r="G135" s="103">
        <v>12</v>
      </c>
      <c r="H135" s="103">
        <v>33</v>
      </c>
      <c r="I135" s="103">
        <v>29</v>
      </c>
      <c r="J135" s="103">
        <f t="shared" si="23"/>
        <v>74</v>
      </c>
      <c r="L135" s="6" t="s">
        <v>2</v>
      </c>
      <c r="M135" s="28" t="s">
        <v>128</v>
      </c>
      <c r="N135" s="6" t="s">
        <v>10</v>
      </c>
      <c r="O135" s="4">
        <f t="shared" si="19"/>
        <v>0</v>
      </c>
      <c r="P135" s="4">
        <f t="shared" si="20"/>
        <v>3</v>
      </c>
      <c r="Q135" s="4">
        <f t="shared" si="21"/>
        <v>0</v>
      </c>
      <c r="R135" s="4">
        <f t="shared" si="18"/>
        <v>3</v>
      </c>
    </row>
    <row r="136" spans="1:18" hidden="1" x14ac:dyDescent="0.25">
      <c r="A136" s="20" t="s">
        <v>2</v>
      </c>
      <c r="B136" s="20" t="s">
        <v>3</v>
      </c>
      <c r="C136" s="20" t="s">
        <v>3</v>
      </c>
      <c r="D136" s="20" t="s">
        <v>144</v>
      </c>
      <c r="E136" s="20" t="str">
        <f t="shared" si="22"/>
        <v>GORONTALO-GORONTALO UTARA</v>
      </c>
      <c r="F136" s="21" t="s">
        <v>10</v>
      </c>
      <c r="G136" s="103">
        <v>3</v>
      </c>
      <c r="H136" s="103">
        <v>5</v>
      </c>
      <c r="I136" s="103">
        <v>2</v>
      </c>
      <c r="J136" s="103">
        <f t="shared" si="23"/>
        <v>10</v>
      </c>
      <c r="L136" s="6" t="s">
        <v>2</v>
      </c>
      <c r="M136" s="28" t="s">
        <v>129</v>
      </c>
      <c r="N136" s="6" t="s">
        <v>10</v>
      </c>
      <c r="O136" s="4">
        <f t="shared" si="19"/>
        <v>5</v>
      </c>
      <c r="P136" s="4">
        <f t="shared" si="20"/>
        <v>6</v>
      </c>
      <c r="Q136" s="4">
        <f t="shared" si="21"/>
        <v>0</v>
      </c>
      <c r="R136" s="4">
        <f t="shared" si="18"/>
        <v>11</v>
      </c>
    </row>
    <row r="137" spans="1:18" hidden="1" x14ac:dyDescent="0.25">
      <c r="A137" s="20" t="s">
        <v>2</v>
      </c>
      <c r="B137" s="20" t="s">
        <v>232</v>
      </c>
      <c r="C137" s="20" t="s">
        <v>145</v>
      </c>
      <c r="D137" s="20" t="s">
        <v>145</v>
      </c>
      <c r="E137" s="20" t="str">
        <f t="shared" si="22"/>
        <v>GOWA-GOWA</v>
      </c>
      <c r="F137" s="21" t="s">
        <v>10</v>
      </c>
      <c r="G137" s="103">
        <v>22</v>
      </c>
      <c r="H137" s="103">
        <v>60</v>
      </c>
      <c r="I137" s="103">
        <v>43</v>
      </c>
      <c r="J137" s="103">
        <f t="shared" si="23"/>
        <v>125</v>
      </c>
      <c r="L137" s="6" t="s">
        <v>2</v>
      </c>
      <c r="M137" s="28" t="s">
        <v>130</v>
      </c>
      <c r="N137" s="6" t="s">
        <v>10</v>
      </c>
      <c r="O137" s="4">
        <f t="shared" si="19"/>
        <v>0</v>
      </c>
      <c r="P137" s="4">
        <f t="shared" si="20"/>
        <v>0</v>
      </c>
      <c r="Q137" s="4">
        <f t="shared" si="21"/>
        <v>0</v>
      </c>
      <c r="R137" s="4">
        <f t="shared" si="18"/>
        <v>0</v>
      </c>
    </row>
    <row r="138" spans="1:18" hidden="1" x14ac:dyDescent="0.25">
      <c r="A138" s="20" t="s">
        <v>2</v>
      </c>
      <c r="B138" s="20" t="s">
        <v>229</v>
      </c>
      <c r="C138" s="20" t="s">
        <v>228</v>
      </c>
      <c r="D138" s="20" t="s">
        <v>146</v>
      </c>
      <c r="E138" s="20" t="str">
        <f t="shared" si="22"/>
        <v>TERNATE-HALMAHERA BARAT</v>
      </c>
      <c r="F138" s="21" t="s">
        <v>10</v>
      </c>
      <c r="G138" s="103"/>
      <c r="H138" s="103">
        <v>0</v>
      </c>
      <c r="I138" s="103">
        <v>0</v>
      </c>
      <c r="J138" s="103">
        <f t="shared" si="23"/>
        <v>0</v>
      </c>
      <c r="L138" s="6" t="s">
        <v>2</v>
      </c>
      <c r="M138" s="28" t="s">
        <v>131</v>
      </c>
      <c r="N138" s="6" t="s">
        <v>10</v>
      </c>
      <c r="O138" s="4">
        <f t="shared" ref="O138:O169" si="24">SUMIF($D:$D,$M138,G:G)</f>
        <v>2</v>
      </c>
      <c r="P138" s="4">
        <f t="shared" ref="P138:P169" si="25">SUMIF($D:$D,$M138,H:H)</f>
        <v>2</v>
      </c>
      <c r="Q138" s="4">
        <f t="shared" ref="Q138:Q169" si="26">SUMIF($D:$D,$M138,I:I)</f>
        <v>0</v>
      </c>
      <c r="R138" s="4">
        <f t="shared" si="18"/>
        <v>4</v>
      </c>
    </row>
    <row r="139" spans="1:18" hidden="1" x14ac:dyDescent="0.25">
      <c r="A139" s="20" t="s">
        <v>2</v>
      </c>
      <c r="B139" s="20" t="s">
        <v>229</v>
      </c>
      <c r="C139" s="20" t="s">
        <v>228</v>
      </c>
      <c r="D139" s="20" t="s">
        <v>147</v>
      </c>
      <c r="E139" s="20" t="str">
        <f t="shared" si="22"/>
        <v>TERNATE-HALMAHERA SELATAN</v>
      </c>
      <c r="F139" s="21" t="s">
        <v>10</v>
      </c>
      <c r="G139" s="103"/>
      <c r="H139" s="103">
        <v>0</v>
      </c>
      <c r="I139" s="103">
        <v>0</v>
      </c>
      <c r="J139" s="103">
        <f t="shared" si="23"/>
        <v>0</v>
      </c>
      <c r="L139" s="6" t="s">
        <v>2</v>
      </c>
      <c r="M139" s="28" t="s">
        <v>132</v>
      </c>
      <c r="N139" s="6" t="s">
        <v>10</v>
      </c>
      <c r="O139" s="4">
        <f t="shared" si="24"/>
        <v>9</v>
      </c>
      <c r="P139" s="4">
        <f t="shared" si="25"/>
        <v>6</v>
      </c>
      <c r="Q139" s="4">
        <f t="shared" si="26"/>
        <v>0</v>
      </c>
      <c r="R139" s="4">
        <f t="shared" ref="R139:R202" si="27">SUM(O139:Q139)</f>
        <v>15</v>
      </c>
    </row>
    <row r="140" spans="1:18" hidden="1" x14ac:dyDescent="0.25">
      <c r="A140" s="20" t="s">
        <v>2</v>
      </c>
      <c r="B140" s="20" t="s">
        <v>229</v>
      </c>
      <c r="C140" s="20" t="s">
        <v>228</v>
      </c>
      <c r="D140" s="20" t="s">
        <v>148</v>
      </c>
      <c r="E140" s="20" t="str">
        <f t="shared" si="22"/>
        <v>TERNATE-HALMAHERA TENGAH</v>
      </c>
      <c r="F140" s="21" t="s">
        <v>10</v>
      </c>
      <c r="G140" s="103"/>
      <c r="H140" s="103">
        <v>0</v>
      </c>
      <c r="I140" s="103">
        <v>0</v>
      </c>
      <c r="J140" s="103">
        <f t="shared" si="23"/>
        <v>0</v>
      </c>
      <c r="L140" s="6" t="s">
        <v>2</v>
      </c>
      <c r="M140" s="28" t="s">
        <v>133</v>
      </c>
      <c r="N140" s="6" t="s">
        <v>10</v>
      </c>
      <c r="O140" s="4">
        <f t="shared" si="24"/>
        <v>5</v>
      </c>
      <c r="P140" s="4">
        <f t="shared" si="25"/>
        <v>8</v>
      </c>
      <c r="Q140" s="4">
        <f t="shared" si="26"/>
        <v>10</v>
      </c>
      <c r="R140" s="4">
        <f t="shared" si="27"/>
        <v>23</v>
      </c>
    </row>
    <row r="141" spans="1:18" hidden="1" x14ac:dyDescent="0.25">
      <c r="A141" s="20" t="s">
        <v>2</v>
      </c>
      <c r="B141" s="20" t="s">
        <v>229</v>
      </c>
      <c r="C141" s="20" t="s">
        <v>228</v>
      </c>
      <c r="D141" s="20" t="s">
        <v>149</v>
      </c>
      <c r="E141" s="20" t="str">
        <f t="shared" si="22"/>
        <v>TERNATE-HALMAHERA TIMUR</v>
      </c>
      <c r="F141" s="21" t="s">
        <v>10</v>
      </c>
      <c r="G141" s="103"/>
      <c r="H141" s="103">
        <v>0</v>
      </c>
      <c r="I141" s="103">
        <v>0</v>
      </c>
      <c r="J141" s="103">
        <f t="shared" si="23"/>
        <v>0</v>
      </c>
      <c r="L141" s="6" t="s">
        <v>2</v>
      </c>
      <c r="M141" s="28" t="s">
        <v>134</v>
      </c>
      <c r="N141" s="6" t="s">
        <v>10</v>
      </c>
      <c r="O141" s="4">
        <f t="shared" si="24"/>
        <v>37</v>
      </c>
      <c r="P141" s="4">
        <f t="shared" si="25"/>
        <v>61</v>
      </c>
      <c r="Q141" s="4">
        <f t="shared" si="26"/>
        <v>27</v>
      </c>
      <c r="R141" s="4">
        <f t="shared" si="27"/>
        <v>125</v>
      </c>
    </row>
    <row r="142" spans="1:18" hidden="1" x14ac:dyDescent="0.25">
      <c r="A142" s="20" t="s">
        <v>2</v>
      </c>
      <c r="B142" s="20" t="s">
        <v>229</v>
      </c>
      <c r="C142" s="20" t="s">
        <v>228</v>
      </c>
      <c r="D142" s="20" t="s">
        <v>150</v>
      </c>
      <c r="E142" s="20" t="str">
        <f t="shared" si="22"/>
        <v>TERNATE-HALMAHERA UTARA</v>
      </c>
      <c r="F142" s="21" t="s">
        <v>10</v>
      </c>
      <c r="G142" s="103"/>
      <c r="H142" s="103">
        <v>0</v>
      </c>
      <c r="I142" s="103">
        <v>0</v>
      </c>
      <c r="J142" s="103">
        <f t="shared" si="23"/>
        <v>0</v>
      </c>
      <c r="L142" s="6" t="s">
        <v>2</v>
      </c>
      <c r="M142" s="28" t="s">
        <v>135</v>
      </c>
      <c r="N142" s="6" t="s">
        <v>10</v>
      </c>
      <c r="O142" s="4">
        <f t="shared" si="24"/>
        <v>5</v>
      </c>
      <c r="P142" s="4">
        <f t="shared" si="25"/>
        <v>23</v>
      </c>
      <c r="Q142" s="4">
        <f t="shared" si="26"/>
        <v>11</v>
      </c>
      <c r="R142" s="4">
        <f t="shared" si="27"/>
        <v>39</v>
      </c>
    </row>
    <row r="143" spans="1:18" hidden="1" x14ac:dyDescent="0.25">
      <c r="A143" s="20" t="s">
        <v>2</v>
      </c>
      <c r="B143" s="20" t="s">
        <v>232</v>
      </c>
      <c r="C143" s="20" t="s">
        <v>145</v>
      </c>
      <c r="D143" s="20" t="s">
        <v>151</v>
      </c>
      <c r="E143" s="20" t="str">
        <f t="shared" si="22"/>
        <v>GOWA-JENEPONTO</v>
      </c>
      <c r="F143" s="21" t="s">
        <v>10</v>
      </c>
      <c r="G143" s="103">
        <v>18</v>
      </c>
      <c r="H143" s="103">
        <v>29</v>
      </c>
      <c r="I143" s="103">
        <v>24</v>
      </c>
      <c r="J143" s="103">
        <f t="shared" si="23"/>
        <v>71</v>
      </c>
      <c r="L143" s="6" t="s">
        <v>2</v>
      </c>
      <c r="M143" s="28" t="s">
        <v>136</v>
      </c>
      <c r="N143" s="6" t="s">
        <v>10</v>
      </c>
      <c r="O143" s="4">
        <f t="shared" si="24"/>
        <v>22</v>
      </c>
      <c r="P143" s="4">
        <f t="shared" si="25"/>
        <v>42</v>
      </c>
      <c r="Q143" s="4">
        <f t="shared" si="26"/>
        <v>21</v>
      </c>
      <c r="R143" s="4">
        <f t="shared" si="27"/>
        <v>85</v>
      </c>
    </row>
    <row r="144" spans="1:18" hidden="1" x14ac:dyDescent="0.25">
      <c r="A144" s="20" t="s">
        <v>2</v>
      </c>
      <c r="B144" s="20" t="s">
        <v>229</v>
      </c>
      <c r="C144" s="20" t="s">
        <v>223</v>
      </c>
      <c r="D144" s="20" t="s">
        <v>152</v>
      </c>
      <c r="E144" s="20" t="str">
        <f t="shared" si="22"/>
        <v>BITUNG MINAHASA TALAUD-KEPULAUAN SANGIHE</v>
      </c>
      <c r="F144" s="21" t="s">
        <v>10</v>
      </c>
      <c r="G144" s="103"/>
      <c r="H144" s="103">
        <v>0</v>
      </c>
      <c r="I144" s="103">
        <v>0</v>
      </c>
      <c r="J144" s="103">
        <f t="shared" si="23"/>
        <v>0</v>
      </c>
      <c r="L144" s="6" t="s">
        <v>2</v>
      </c>
      <c r="M144" s="28" t="s">
        <v>137</v>
      </c>
      <c r="N144" s="6" t="s">
        <v>10</v>
      </c>
      <c r="O144" s="4">
        <f t="shared" si="24"/>
        <v>0</v>
      </c>
      <c r="P144" s="4">
        <f t="shared" si="25"/>
        <v>0</v>
      </c>
      <c r="Q144" s="4">
        <f t="shared" si="26"/>
        <v>0</v>
      </c>
      <c r="R144" s="4">
        <f t="shared" si="27"/>
        <v>0</v>
      </c>
    </row>
    <row r="145" spans="1:18" hidden="1" x14ac:dyDescent="0.25">
      <c r="A145" s="20" t="s">
        <v>2</v>
      </c>
      <c r="B145" s="20" t="s">
        <v>232</v>
      </c>
      <c r="C145" s="20" t="s">
        <v>221</v>
      </c>
      <c r="D145" s="20" t="s">
        <v>220</v>
      </c>
      <c r="E145" s="20" t="str">
        <f t="shared" si="22"/>
        <v>BONE BULUKUMBA-KEPULAUAN SELAYAR</v>
      </c>
      <c r="F145" s="21" t="s">
        <v>10</v>
      </c>
      <c r="G145" s="103">
        <v>7</v>
      </c>
      <c r="H145" s="103">
        <v>4</v>
      </c>
      <c r="I145" s="103">
        <v>0</v>
      </c>
      <c r="J145" s="103">
        <f t="shared" si="23"/>
        <v>11</v>
      </c>
      <c r="L145" s="6" t="s">
        <v>2</v>
      </c>
      <c r="M145" s="28" t="s">
        <v>138</v>
      </c>
      <c r="N145" s="6" t="s">
        <v>10</v>
      </c>
      <c r="O145" s="4">
        <f t="shared" si="24"/>
        <v>4</v>
      </c>
      <c r="P145" s="4">
        <f t="shared" si="25"/>
        <v>3</v>
      </c>
      <c r="Q145" s="4">
        <f t="shared" si="26"/>
        <v>0</v>
      </c>
      <c r="R145" s="4">
        <f t="shared" si="27"/>
        <v>7</v>
      </c>
    </row>
    <row r="146" spans="1:18" hidden="1" x14ac:dyDescent="0.25">
      <c r="A146" s="20" t="s">
        <v>2</v>
      </c>
      <c r="B146" s="20" t="s">
        <v>229</v>
      </c>
      <c r="C146" s="20" t="s">
        <v>228</v>
      </c>
      <c r="D146" s="20" t="s">
        <v>153</v>
      </c>
      <c r="E146" s="20" t="str">
        <f t="shared" si="22"/>
        <v>TERNATE-KEPULAUAN SULA</v>
      </c>
      <c r="F146" s="21" t="s">
        <v>10</v>
      </c>
      <c r="G146" s="103"/>
      <c r="H146" s="103">
        <v>0</v>
      </c>
      <c r="I146" s="103">
        <v>0</v>
      </c>
      <c r="J146" s="103">
        <f t="shared" si="23"/>
        <v>0</v>
      </c>
      <c r="L146" s="6" t="s">
        <v>2</v>
      </c>
      <c r="M146" s="28" t="s">
        <v>139</v>
      </c>
      <c r="N146" s="6" t="s">
        <v>10</v>
      </c>
      <c r="O146" s="4">
        <f t="shared" si="24"/>
        <v>1</v>
      </c>
      <c r="P146" s="4">
        <f t="shared" si="25"/>
        <v>0</v>
      </c>
      <c r="Q146" s="4">
        <f t="shared" si="26"/>
        <v>0</v>
      </c>
      <c r="R146" s="4">
        <f t="shared" si="27"/>
        <v>1</v>
      </c>
    </row>
    <row r="147" spans="1:18" hidden="1" x14ac:dyDescent="0.25">
      <c r="A147" s="20" t="s">
        <v>2</v>
      </c>
      <c r="B147" s="20" t="s">
        <v>229</v>
      </c>
      <c r="C147" s="20" t="s">
        <v>223</v>
      </c>
      <c r="D147" s="20" t="s">
        <v>154</v>
      </c>
      <c r="E147" s="20" t="str">
        <f t="shared" si="22"/>
        <v>BITUNG MINAHASA TALAUD-KEPULAUAN TALAUD</v>
      </c>
      <c r="F147" s="21" t="s">
        <v>10</v>
      </c>
      <c r="G147" s="103"/>
      <c r="H147" s="103">
        <v>0</v>
      </c>
      <c r="I147" s="103">
        <v>0</v>
      </c>
      <c r="J147" s="103">
        <f t="shared" si="23"/>
        <v>0</v>
      </c>
      <c r="L147" s="6" t="s">
        <v>2</v>
      </c>
      <c r="M147" s="28" t="s">
        <v>140</v>
      </c>
      <c r="N147" s="6" t="s">
        <v>10</v>
      </c>
      <c r="O147" s="4">
        <f t="shared" si="24"/>
        <v>6</v>
      </c>
      <c r="P147" s="4">
        <f t="shared" si="25"/>
        <v>6</v>
      </c>
      <c r="Q147" s="4">
        <f t="shared" si="26"/>
        <v>1</v>
      </c>
      <c r="R147" s="4">
        <f t="shared" si="27"/>
        <v>13</v>
      </c>
    </row>
    <row r="148" spans="1:18" hidden="1" x14ac:dyDescent="0.25">
      <c r="A148" s="30" t="s">
        <v>2</v>
      </c>
      <c r="B148" s="30" t="s">
        <v>224</v>
      </c>
      <c r="C148" s="30" t="s">
        <v>224</v>
      </c>
      <c r="D148" s="30" t="s">
        <v>155</v>
      </c>
      <c r="E148" s="30" t="str">
        <f t="shared" si="22"/>
        <v>KENDARI-KOLAKA</v>
      </c>
      <c r="F148" s="31" t="s">
        <v>10</v>
      </c>
      <c r="G148" s="103"/>
      <c r="H148" s="103">
        <v>4</v>
      </c>
      <c r="I148" s="103">
        <v>1</v>
      </c>
      <c r="J148" s="103">
        <f t="shared" si="23"/>
        <v>5</v>
      </c>
      <c r="L148" s="6" t="s">
        <v>2</v>
      </c>
      <c r="M148" s="28" t="s">
        <v>141</v>
      </c>
      <c r="N148" s="6" t="s">
        <v>10</v>
      </c>
      <c r="O148" s="4">
        <f t="shared" si="24"/>
        <v>0</v>
      </c>
      <c r="P148" s="4">
        <f t="shared" si="25"/>
        <v>0</v>
      </c>
      <c r="Q148" s="4">
        <f t="shared" si="26"/>
        <v>0</v>
      </c>
      <c r="R148" s="4">
        <f t="shared" si="27"/>
        <v>0</v>
      </c>
    </row>
    <row r="149" spans="1:18" hidden="1" x14ac:dyDescent="0.25">
      <c r="A149" s="20" t="s">
        <v>2</v>
      </c>
      <c r="B149" s="20" t="s">
        <v>224</v>
      </c>
      <c r="C149" s="20" t="s">
        <v>157</v>
      </c>
      <c r="D149" s="20" t="s">
        <v>155</v>
      </c>
      <c r="E149" s="20" t="str">
        <f t="shared" si="22"/>
        <v>KOLAKA UTARA-KOLAKA</v>
      </c>
      <c r="F149" s="21" t="s">
        <v>10</v>
      </c>
      <c r="G149" s="103">
        <v>15</v>
      </c>
      <c r="H149" s="103">
        <v>10</v>
      </c>
      <c r="I149" s="103">
        <v>6</v>
      </c>
      <c r="J149" s="103">
        <f t="shared" si="23"/>
        <v>31</v>
      </c>
      <c r="L149" s="6" t="s">
        <v>2</v>
      </c>
      <c r="M149" s="28" t="s">
        <v>142</v>
      </c>
      <c r="N149" s="6" t="s">
        <v>10</v>
      </c>
      <c r="O149" s="4">
        <f t="shared" si="24"/>
        <v>7</v>
      </c>
      <c r="P149" s="4">
        <f t="shared" si="25"/>
        <v>10</v>
      </c>
      <c r="Q149" s="4">
        <f t="shared" si="26"/>
        <v>9</v>
      </c>
      <c r="R149" s="4">
        <f t="shared" si="27"/>
        <v>26</v>
      </c>
    </row>
    <row r="150" spans="1:18" hidden="1" x14ac:dyDescent="0.25">
      <c r="A150" s="20" t="s">
        <v>2</v>
      </c>
      <c r="B150" s="20" t="s">
        <v>224</v>
      </c>
      <c r="C150" s="20" t="s">
        <v>224</v>
      </c>
      <c r="D150" s="20" t="s">
        <v>156</v>
      </c>
      <c r="E150" s="20" t="str">
        <f t="shared" si="22"/>
        <v>KENDARI-KOLAKA TIMUR</v>
      </c>
      <c r="F150" s="21" t="s">
        <v>10</v>
      </c>
      <c r="G150" s="103"/>
      <c r="H150" s="103">
        <v>2</v>
      </c>
      <c r="I150" s="103">
        <v>2</v>
      </c>
      <c r="J150" s="103">
        <f t="shared" si="23"/>
        <v>4</v>
      </c>
      <c r="L150" s="6" t="s">
        <v>2</v>
      </c>
      <c r="M150" s="28" t="s">
        <v>143</v>
      </c>
      <c r="N150" s="6" t="s">
        <v>10</v>
      </c>
      <c r="O150" s="4">
        <f t="shared" si="24"/>
        <v>6</v>
      </c>
      <c r="P150" s="4">
        <f t="shared" si="25"/>
        <v>6</v>
      </c>
      <c r="Q150" s="4">
        <f t="shared" si="26"/>
        <v>3</v>
      </c>
      <c r="R150" s="4">
        <f t="shared" si="27"/>
        <v>15</v>
      </c>
    </row>
    <row r="151" spans="1:18" hidden="1" x14ac:dyDescent="0.25">
      <c r="A151" s="20" t="s">
        <v>2</v>
      </c>
      <c r="B151" s="20" t="s">
        <v>224</v>
      </c>
      <c r="C151" s="20" t="s">
        <v>157</v>
      </c>
      <c r="D151" s="20" t="s">
        <v>157</v>
      </c>
      <c r="E151" s="20" t="str">
        <f t="shared" si="22"/>
        <v>KOLAKA UTARA-KOLAKA UTARA</v>
      </c>
      <c r="F151" s="21" t="s">
        <v>10</v>
      </c>
      <c r="G151" s="103">
        <v>1</v>
      </c>
      <c r="H151" s="103">
        <v>1</v>
      </c>
      <c r="I151" s="103"/>
      <c r="J151" s="103">
        <f t="shared" si="23"/>
        <v>2</v>
      </c>
      <c r="L151" s="6" t="s">
        <v>2</v>
      </c>
      <c r="M151" s="28" t="s">
        <v>3</v>
      </c>
      <c r="N151" s="6" t="s">
        <v>10</v>
      </c>
      <c r="O151" s="4">
        <f t="shared" si="24"/>
        <v>12</v>
      </c>
      <c r="P151" s="4">
        <f t="shared" si="25"/>
        <v>33</v>
      </c>
      <c r="Q151" s="4">
        <f t="shared" si="26"/>
        <v>29</v>
      </c>
      <c r="R151" s="4">
        <f t="shared" si="27"/>
        <v>74</v>
      </c>
    </row>
    <row r="152" spans="1:18" hidden="1" x14ac:dyDescent="0.25">
      <c r="A152" s="20" t="s">
        <v>2</v>
      </c>
      <c r="B152" s="20" t="s">
        <v>224</v>
      </c>
      <c r="C152" s="20" t="s">
        <v>224</v>
      </c>
      <c r="D152" s="20" t="s">
        <v>158</v>
      </c>
      <c r="E152" s="20" t="str">
        <f t="shared" si="22"/>
        <v>KENDARI-KONAWE</v>
      </c>
      <c r="F152" s="21" t="s">
        <v>10</v>
      </c>
      <c r="G152" s="103">
        <v>21</v>
      </c>
      <c r="H152" s="103">
        <v>32</v>
      </c>
      <c r="I152" s="103">
        <v>31</v>
      </c>
      <c r="J152" s="103">
        <f t="shared" si="23"/>
        <v>84</v>
      </c>
      <c r="L152" s="6" t="s">
        <v>2</v>
      </c>
      <c r="M152" s="28" t="s">
        <v>144</v>
      </c>
      <c r="N152" s="6" t="s">
        <v>10</v>
      </c>
      <c r="O152" s="4">
        <f t="shared" si="24"/>
        <v>3</v>
      </c>
      <c r="P152" s="4">
        <f t="shared" si="25"/>
        <v>5</v>
      </c>
      <c r="Q152" s="4">
        <f t="shared" si="26"/>
        <v>2</v>
      </c>
      <c r="R152" s="4">
        <f t="shared" si="27"/>
        <v>10</v>
      </c>
    </row>
    <row r="153" spans="1:18" hidden="1" x14ac:dyDescent="0.25">
      <c r="A153" s="20" t="s">
        <v>2</v>
      </c>
      <c r="B153" s="20" t="s">
        <v>224</v>
      </c>
      <c r="C153" s="20" t="s">
        <v>224</v>
      </c>
      <c r="D153" s="20" t="s">
        <v>159</v>
      </c>
      <c r="E153" s="20" t="str">
        <f t="shared" si="22"/>
        <v>KENDARI-KONAWE KEPULAUAN</v>
      </c>
      <c r="F153" s="21" t="s">
        <v>10</v>
      </c>
      <c r="G153" s="103">
        <v>1</v>
      </c>
      <c r="H153" s="103">
        <v>1</v>
      </c>
      <c r="I153" s="103">
        <v>1</v>
      </c>
      <c r="J153" s="103">
        <f t="shared" si="23"/>
        <v>3</v>
      </c>
      <c r="L153" s="6" t="s">
        <v>2</v>
      </c>
      <c r="M153" s="28" t="s">
        <v>145</v>
      </c>
      <c r="N153" s="6" t="s">
        <v>10</v>
      </c>
      <c r="O153" s="4">
        <f t="shared" si="24"/>
        <v>22</v>
      </c>
      <c r="P153" s="4">
        <f t="shared" si="25"/>
        <v>60</v>
      </c>
      <c r="Q153" s="4">
        <f t="shared" si="26"/>
        <v>43</v>
      </c>
      <c r="R153" s="4">
        <f t="shared" si="27"/>
        <v>125</v>
      </c>
    </row>
    <row r="154" spans="1:18" hidden="1" x14ac:dyDescent="0.25">
      <c r="A154" s="20" t="s">
        <v>2</v>
      </c>
      <c r="B154" s="20" t="s">
        <v>224</v>
      </c>
      <c r="C154" s="20" t="s">
        <v>224</v>
      </c>
      <c r="D154" s="20" t="s">
        <v>160</v>
      </c>
      <c r="E154" s="20" t="str">
        <f t="shared" si="22"/>
        <v>KENDARI-KONAWE SELATAN</v>
      </c>
      <c r="F154" s="21" t="s">
        <v>10</v>
      </c>
      <c r="G154" s="103">
        <v>24</v>
      </c>
      <c r="H154" s="103">
        <v>26</v>
      </c>
      <c r="I154" s="103">
        <v>4</v>
      </c>
      <c r="J154" s="103">
        <f t="shared" si="23"/>
        <v>54</v>
      </c>
      <c r="L154" s="6" t="s">
        <v>2</v>
      </c>
      <c r="M154" s="28" t="s">
        <v>146</v>
      </c>
      <c r="N154" s="6" t="s">
        <v>10</v>
      </c>
      <c r="O154" s="4">
        <f t="shared" si="24"/>
        <v>0</v>
      </c>
      <c r="P154" s="4">
        <f t="shared" si="25"/>
        <v>0</v>
      </c>
      <c r="Q154" s="4">
        <f t="shared" si="26"/>
        <v>0</v>
      </c>
      <c r="R154" s="4">
        <f t="shared" si="27"/>
        <v>0</v>
      </c>
    </row>
    <row r="155" spans="1:18" hidden="1" x14ac:dyDescent="0.25">
      <c r="A155" s="20" t="s">
        <v>2</v>
      </c>
      <c r="B155" s="20" t="s">
        <v>224</v>
      </c>
      <c r="C155" s="20" t="s">
        <v>224</v>
      </c>
      <c r="D155" s="20" t="s">
        <v>161</v>
      </c>
      <c r="E155" s="20" t="str">
        <f t="shared" si="22"/>
        <v>KENDARI-KONAWE UTARA</v>
      </c>
      <c r="F155" s="21" t="s">
        <v>10</v>
      </c>
      <c r="G155" s="103">
        <v>6</v>
      </c>
      <c r="H155" s="103">
        <v>6</v>
      </c>
      <c r="I155" s="103">
        <v>3</v>
      </c>
      <c r="J155" s="103">
        <f t="shared" si="23"/>
        <v>15</v>
      </c>
      <c r="L155" s="6" t="s">
        <v>2</v>
      </c>
      <c r="M155" s="28" t="s">
        <v>147</v>
      </c>
      <c r="N155" s="6" t="s">
        <v>10</v>
      </c>
      <c r="O155" s="4">
        <f t="shared" si="24"/>
        <v>0</v>
      </c>
      <c r="P155" s="4">
        <f t="shared" si="25"/>
        <v>0</v>
      </c>
      <c r="Q155" s="4">
        <f t="shared" si="26"/>
        <v>0</v>
      </c>
      <c r="R155" s="4">
        <f t="shared" si="27"/>
        <v>0</v>
      </c>
    </row>
    <row r="156" spans="1:18" hidden="1" x14ac:dyDescent="0.25">
      <c r="A156" s="20" t="s">
        <v>2</v>
      </c>
      <c r="B156" s="20" t="s">
        <v>224</v>
      </c>
      <c r="C156" s="20" t="s">
        <v>225</v>
      </c>
      <c r="D156" s="20" t="s">
        <v>162</v>
      </c>
      <c r="E156" s="20" t="str">
        <f t="shared" si="22"/>
        <v>BAU BAU-KOTA BAUBAU</v>
      </c>
      <c r="F156" s="21" t="s">
        <v>10</v>
      </c>
      <c r="G156" s="103">
        <v>8</v>
      </c>
      <c r="H156" s="103">
        <v>9</v>
      </c>
      <c r="I156" s="103">
        <v>5</v>
      </c>
      <c r="J156" s="103">
        <f t="shared" si="23"/>
        <v>22</v>
      </c>
      <c r="L156" s="6" t="s">
        <v>2</v>
      </c>
      <c r="M156" s="28" t="s">
        <v>148</v>
      </c>
      <c r="N156" s="6" t="s">
        <v>10</v>
      </c>
      <c r="O156" s="4">
        <f t="shared" si="24"/>
        <v>0</v>
      </c>
      <c r="P156" s="4">
        <f t="shared" si="25"/>
        <v>0</v>
      </c>
      <c r="Q156" s="4">
        <f t="shared" si="26"/>
        <v>0</v>
      </c>
      <c r="R156" s="4">
        <f t="shared" si="27"/>
        <v>0</v>
      </c>
    </row>
    <row r="157" spans="1:18" hidden="1" x14ac:dyDescent="0.25">
      <c r="A157" s="20" t="s">
        <v>2</v>
      </c>
      <c r="B157" s="20" t="s">
        <v>229</v>
      </c>
      <c r="C157" s="20" t="s">
        <v>223</v>
      </c>
      <c r="D157" s="20" t="s">
        <v>163</v>
      </c>
      <c r="E157" s="20" t="str">
        <f t="shared" si="22"/>
        <v>BITUNG MINAHASA TALAUD-KOTA BITUNG</v>
      </c>
      <c r="F157" s="21" t="s">
        <v>10</v>
      </c>
      <c r="G157" s="103">
        <v>6</v>
      </c>
      <c r="H157" s="103">
        <v>37</v>
      </c>
      <c r="I157" s="103">
        <v>14</v>
      </c>
      <c r="J157" s="103">
        <f t="shared" si="23"/>
        <v>57</v>
      </c>
      <c r="L157" s="6" t="s">
        <v>2</v>
      </c>
      <c r="M157" s="28" t="s">
        <v>149</v>
      </c>
      <c r="N157" s="6" t="s">
        <v>10</v>
      </c>
      <c r="O157" s="4">
        <f t="shared" si="24"/>
        <v>0</v>
      </c>
      <c r="P157" s="4">
        <f t="shared" si="25"/>
        <v>0</v>
      </c>
      <c r="Q157" s="4">
        <f t="shared" si="26"/>
        <v>0</v>
      </c>
      <c r="R157" s="4">
        <f t="shared" si="27"/>
        <v>0</v>
      </c>
    </row>
    <row r="158" spans="1:18" hidden="1" x14ac:dyDescent="0.25">
      <c r="A158" s="20" t="s">
        <v>2</v>
      </c>
      <c r="B158" s="20" t="s">
        <v>3</v>
      </c>
      <c r="C158" s="20" t="s">
        <v>3</v>
      </c>
      <c r="D158" s="20" t="s">
        <v>164</v>
      </c>
      <c r="E158" s="20" t="str">
        <f t="shared" si="22"/>
        <v>GORONTALO-KOTA GORONTALO</v>
      </c>
      <c r="F158" s="21" t="s">
        <v>10</v>
      </c>
      <c r="G158" s="103">
        <v>8</v>
      </c>
      <c r="H158" s="103">
        <v>27</v>
      </c>
      <c r="I158" s="103">
        <v>28</v>
      </c>
      <c r="J158" s="103">
        <f t="shared" si="23"/>
        <v>63</v>
      </c>
      <c r="L158" s="6" t="s">
        <v>2</v>
      </c>
      <c r="M158" s="28" t="s">
        <v>150</v>
      </c>
      <c r="N158" s="6" t="s">
        <v>10</v>
      </c>
      <c r="O158" s="4">
        <f t="shared" si="24"/>
        <v>0</v>
      </c>
      <c r="P158" s="4">
        <f t="shared" si="25"/>
        <v>0</v>
      </c>
      <c r="Q158" s="4">
        <f t="shared" si="26"/>
        <v>0</v>
      </c>
      <c r="R158" s="4">
        <f t="shared" si="27"/>
        <v>0</v>
      </c>
    </row>
    <row r="159" spans="1:18" hidden="1" x14ac:dyDescent="0.25">
      <c r="A159" s="20" t="s">
        <v>2</v>
      </c>
      <c r="B159" s="20" t="s">
        <v>224</v>
      </c>
      <c r="C159" s="20" t="s">
        <v>224</v>
      </c>
      <c r="D159" s="20" t="s">
        <v>165</v>
      </c>
      <c r="E159" s="20" t="str">
        <f t="shared" si="22"/>
        <v>KENDARI-KOTA KENDARI</v>
      </c>
      <c r="F159" s="21" t="s">
        <v>10</v>
      </c>
      <c r="G159" s="103">
        <v>37</v>
      </c>
      <c r="H159" s="103">
        <v>78</v>
      </c>
      <c r="I159" s="103">
        <v>53</v>
      </c>
      <c r="J159" s="103">
        <f t="shared" si="23"/>
        <v>168</v>
      </c>
      <c r="L159" s="6" t="s">
        <v>2</v>
      </c>
      <c r="M159" s="28" t="s">
        <v>151</v>
      </c>
      <c r="N159" s="6" t="s">
        <v>10</v>
      </c>
      <c r="O159" s="4">
        <f t="shared" si="24"/>
        <v>18</v>
      </c>
      <c r="P159" s="4">
        <f t="shared" si="25"/>
        <v>29</v>
      </c>
      <c r="Q159" s="4">
        <f t="shared" si="26"/>
        <v>24</v>
      </c>
      <c r="R159" s="4">
        <f t="shared" si="27"/>
        <v>71</v>
      </c>
    </row>
    <row r="160" spans="1:18" hidden="1" x14ac:dyDescent="0.25">
      <c r="A160" s="20" t="s">
        <v>2</v>
      </c>
      <c r="B160" s="20" t="s">
        <v>229</v>
      </c>
      <c r="C160" s="20" t="s">
        <v>223</v>
      </c>
      <c r="D160" s="20" t="s">
        <v>166</v>
      </c>
      <c r="E160" s="20" t="str">
        <f t="shared" si="22"/>
        <v>BITUNG MINAHASA TALAUD-KOTA KOTAMOBAGU</v>
      </c>
      <c r="F160" s="21" t="s">
        <v>10</v>
      </c>
      <c r="G160" s="103">
        <v>4</v>
      </c>
      <c r="H160" s="103">
        <v>17</v>
      </c>
      <c r="I160" s="103"/>
      <c r="J160" s="103">
        <f t="shared" si="23"/>
        <v>21</v>
      </c>
      <c r="L160" s="6" t="s">
        <v>2</v>
      </c>
      <c r="M160" s="28" t="s">
        <v>152</v>
      </c>
      <c r="N160" s="6" t="s">
        <v>10</v>
      </c>
      <c r="O160" s="4">
        <f t="shared" si="24"/>
        <v>0</v>
      </c>
      <c r="P160" s="4">
        <f t="shared" si="25"/>
        <v>0</v>
      </c>
      <c r="Q160" s="4">
        <f t="shared" si="26"/>
        <v>0</v>
      </c>
      <c r="R160" s="4">
        <f t="shared" si="27"/>
        <v>0</v>
      </c>
    </row>
    <row r="161" spans="1:18" hidden="1" x14ac:dyDescent="0.25">
      <c r="A161" s="20" t="s">
        <v>2</v>
      </c>
      <c r="B161" s="20" t="s">
        <v>232</v>
      </c>
      <c r="C161" s="20" t="s">
        <v>145</v>
      </c>
      <c r="D161" s="20" t="s">
        <v>167</v>
      </c>
      <c r="E161" s="20" t="str">
        <f t="shared" si="22"/>
        <v>GOWA-KOTA MAKASSAR</v>
      </c>
      <c r="F161" s="21" t="s">
        <v>10</v>
      </c>
      <c r="G161" s="103"/>
      <c r="H161" s="103">
        <v>57</v>
      </c>
      <c r="I161" s="103">
        <v>58</v>
      </c>
      <c r="J161" s="103">
        <f t="shared" si="23"/>
        <v>115</v>
      </c>
      <c r="L161" s="6" t="s">
        <v>2</v>
      </c>
      <c r="M161" s="28" t="s">
        <v>220</v>
      </c>
      <c r="N161" s="6" t="s">
        <v>10</v>
      </c>
      <c r="O161" s="4">
        <f t="shared" si="24"/>
        <v>7</v>
      </c>
      <c r="P161" s="4">
        <f t="shared" si="25"/>
        <v>4</v>
      </c>
      <c r="Q161" s="4">
        <f t="shared" si="26"/>
        <v>0</v>
      </c>
      <c r="R161" s="4">
        <f t="shared" si="27"/>
        <v>11</v>
      </c>
    </row>
    <row r="162" spans="1:18" hidden="1" x14ac:dyDescent="0.25">
      <c r="A162" s="20" t="s">
        <v>2</v>
      </c>
      <c r="B162" s="20" t="s">
        <v>232</v>
      </c>
      <c r="C162" s="20" t="s">
        <v>231</v>
      </c>
      <c r="D162" s="20" t="s">
        <v>167</v>
      </c>
      <c r="E162" s="20" t="str">
        <f t="shared" si="22"/>
        <v>MAKASSAR INNER-KOTA MAKASSAR</v>
      </c>
      <c r="F162" s="21" t="s">
        <v>10</v>
      </c>
      <c r="G162" s="103">
        <v>151</v>
      </c>
      <c r="H162" s="103">
        <v>166</v>
      </c>
      <c r="I162" s="103">
        <v>162</v>
      </c>
      <c r="J162" s="103">
        <f t="shared" si="23"/>
        <v>479</v>
      </c>
      <c r="L162" s="6" t="s">
        <v>2</v>
      </c>
      <c r="M162" s="28" t="s">
        <v>153</v>
      </c>
      <c r="N162" s="6" t="s">
        <v>10</v>
      </c>
      <c r="O162" s="4">
        <f t="shared" si="24"/>
        <v>0</v>
      </c>
      <c r="P162" s="4">
        <f t="shared" si="25"/>
        <v>0</v>
      </c>
      <c r="Q162" s="4">
        <f t="shared" si="26"/>
        <v>0</v>
      </c>
      <c r="R162" s="4">
        <f t="shared" si="27"/>
        <v>0</v>
      </c>
    </row>
    <row r="163" spans="1:18" hidden="1" x14ac:dyDescent="0.25">
      <c r="A163" s="20" t="s">
        <v>2</v>
      </c>
      <c r="B163" s="20" t="s">
        <v>229</v>
      </c>
      <c r="C163" s="20" t="s">
        <v>229</v>
      </c>
      <c r="D163" s="20" t="s">
        <v>168</v>
      </c>
      <c r="E163" s="20" t="str">
        <f t="shared" si="22"/>
        <v>MANADO-KOTA MANADO</v>
      </c>
      <c r="F163" s="21" t="s">
        <v>10</v>
      </c>
      <c r="G163" s="103">
        <v>39</v>
      </c>
      <c r="H163" s="103">
        <v>108</v>
      </c>
      <c r="I163" s="103">
        <v>104</v>
      </c>
      <c r="J163" s="103">
        <f t="shared" si="23"/>
        <v>251</v>
      </c>
      <c r="L163" s="6" t="s">
        <v>2</v>
      </c>
      <c r="M163" s="28" t="s">
        <v>154</v>
      </c>
      <c r="N163" s="6" t="s">
        <v>10</v>
      </c>
      <c r="O163" s="4">
        <f t="shared" si="24"/>
        <v>0</v>
      </c>
      <c r="P163" s="4">
        <f t="shared" si="25"/>
        <v>0</v>
      </c>
      <c r="Q163" s="4">
        <f t="shared" si="26"/>
        <v>0</v>
      </c>
      <c r="R163" s="4">
        <f t="shared" si="27"/>
        <v>0</v>
      </c>
    </row>
    <row r="164" spans="1:18" hidden="1" x14ac:dyDescent="0.25">
      <c r="A164" s="20" t="s">
        <v>2</v>
      </c>
      <c r="B164" s="20" t="s">
        <v>227</v>
      </c>
      <c r="C164" s="20" t="s">
        <v>230</v>
      </c>
      <c r="D164" s="20" t="s">
        <v>169</v>
      </c>
      <c r="E164" s="20" t="str">
        <f t="shared" si="22"/>
        <v>PALOPO SOROWAKO-KOTA PALOPO</v>
      </c>
      <c r="F164" s="21" t="s">
        <v>10</v>
      </c>
      <c r="G164" s="103">
        <v>8</v>
      </c>
      <c r="H164" s="103">
        <v>17</v>
      </c>
      <c r="I164" s="103">
        <v>22</v>
      </c>
      <c r="J164" s="103">
        <f t="shared" si="23"/>
        <v>47</v>
      </c>
      <c r="L164" s="6" t="s">
        <v>2</v>
      </c>
      <c r="M164" s="28" t="s">
        <v>155</v>
      </c>
      <c r="N164" s="6" t="s">
        <v>10</v>
      </c>
      <c r="O164" s="4">
        <f t="shared" si="24"/>
        <v>15</v>
      </c>
      <c r="P164" s="4">
        <f t="shared" si="25"/>
        <v>14</v>
      </c>
      <c r="Q164" s="4">
        <f t="shared" si="26"/>
        <v>7</v>
      </c>
      <c r="R164" s="4">
        <f t="shared" si="27"/>
        <v>36</v>
      </c>
    </row>
    <row r="165" spans="1:18" hidden="1" x14ac:dyDescent="0.25">
      <c r="A165" s="20" t="s">
        <v>2</v>
      </c>
      <c r="B165" s="20" t="s">
        <v>226</v>
      </c>
      <c r="C165" s="20" t="s">
        <v>226</v>
      </c>
      <c r="D165" s="20" t="s">
        <v>170</v>
      </c>
      <c r="E165" s="20" t="str">
        <f t="shared" si="22"/>
        <v>PALU-KOTA PALU</v>
      </c>
      <c r="F165" s="21" t="s">
        <v>10</v>
      </c>
      <c r="G165" s="103">
        <v>27</v>
      </c>
      <c r="H165" s="103">
        <v>54</v>
      </c>
      <c r="I165" s="103">
        <v>49</v>
      </c>
      <c r="J165" s="103">
        <f t="shared" si="23"/>
        <v>130</v>
      </c>
      <c r="L165" s="6" t="s">
        <v>2</v>
      </c>
      <c r="M165" s="28" t="s">
        <v>156</v>
      </c>
      <c r="N165" s="6" t="s">
        <v>10</v>
      </c>
      <c r="O165" s="4">
        <f t="shared" si="24"/>
        <v>0</v>
      </c>
      <c r="P165" s="4">
        <f t="shared" si="25"/>
        <v>2</v>
      </c>
      <c r="Q165" s="4">
        <f t="shared" si="26"/>
        <v>2</v>
      </c>
      <c r="R165" s="4">
        <f t="shared" si="27"/>
        <v>4</v>
      </c>
    </row>
    <row r="166" spans="1:18" hidden="1" x14ac:dyDescent="0.25">
      <c r="A166" s="20" t="s">
        <v>2</v>
      </c>
      <c r="B166" s="20" t="s">
        <v>227</v>
      </c>
      <c r="C166" s="20" t="s">
        <v>227</v>
      </c>
      <c r="D166" s="20" t="s">
        <v>171</v>
      </c>
      <c r="E166" s="20" t="str">
        <f t="shared" si="22"/>
        <v>PARE-PARE-KOTA PARE-PARE</v>
      </c>
      <c r="F166" s="21" t="s">
        <v>10</v>
      </c>
      <c r="G166" s="103">
        <v>8</v>
      </c>
      <c r="H166" s="103">
        <v>27</v>
      </c>
      <c r="I166" s="103">
        <v>27</v>
      </c>
      <c r="J166" s="103">
        <f t="shared" si="23"/>
        <v>62</v>
      </c>
      <c r="L166" s="6" t="s">
        <v>2</v>
      </c>
      <c r="M166" s="28" t="s">
        <v>157</v>
      </c>
      <c r="N166" s="6" t="s">
        <v>10</v>
      </c>
      <c r="O166" s="4">
        <f t="shared" si="24"/>
        <v>1</v>
      </c>
      <c r="P166" s="4">
        <f t="shared" si="25"/>
        <v>1</v>
      </c>
      <c r="Q166" s="4">
        <f t="shared" si="26"/>
        <v>0</v>
      </c>
      <c r="R166" s="4">
        <f t="shared" si="27"/>
        <v>2</v>
      </c>
    </row>
    <row r="167" spans="1:18" hidden="1" x14ac:dyDescent="0.25">
      <c r="A167" s="20" t="s">
        <v>2</v>
      </c>
      <c r="B167" s="20" t="s">
        <v>229</v>
      </c>
      <c r="C167" s="20" t="s">
        <v>228</v>
      </c>
      <c r="D167" s="20" t="s">
        <v>172</v>
      </c>
      <c r="E167" s="20" t="str">
        <f t="shared" si="22"/>
        <v>TERNATE-KOTA TERNATE</v>
      </c>
      <c r="F167" s="21" t="s">
        <v>10</v>
      </c>
      <c r="G167" s="103"/>
      <c r="H167" s="103">
        <v>0</v>
      </c>
      <c r="I167" s="103">
        <v>0</v>
      </c>
      <c r="J167" s="103">
        <f t="shared" si="23"/>
        <v>0</v>
      </c>
      <c r="L167" s="6" t="s">
        <v>2</v>
      </c>
      <c r="M167" s="28" t="s">
        <v>158</v>
      </c>
      <c r="N167" s="6" t="s">
        <v>10</v>
      </c>
      <c r="O167" s="4">
        <f t="shared" si="24"/>
        <v>21</v>
      </c>
      <c r="P167" s="4">
        <f t="shared" si="25"/>
        <v>32</v>
      </c>
      <c r="Q167" s="4">
        <f t="shared" si="26"/>
        <v>31</v>
      </c>
      <c r="R167" s="4">
        <f t="shared" si="27"/>
        <v>84</v>
      </c>
    </row>
    <row r="168" spans="1:18" hidden="1" x14ac:dyDescent="0.25">
      <c r="A168" s="20" t="s">
        <v>2</v>
      </c>
      <c r="B168" s="20" t="s">
        <v>229</v>
      </c>
      <c r="C168" s="20" t="s">
        <v>228</v>
      </c>
      <c r="D168" s="20" t="s">
        <v>173</v>
      </c>
      <c r="E168" s="20" t="str">
        <f t="shared" si="22"/>
        <v>TERNATE-KOTA TIDORE KEPULAUAN</v>
      </c>
      <c r="F168" s="21" t="s">
        <v>10</v>
      </c>
      <c r="G168" s="103"/>
      <c r="H168" s="103">
        <v>0</v>
      </c>
      <c r="I168" s="103">
        <v>0</v>
      </c>
      <c r="J168" s="103">
        <f t="shared" si="23"/>
        <v>0</v>
      </c>
      <c r="L168" s="6" t="s">
        <v>2</v>
      </c>
      <c r="M168" s="28" t="s">
        <v>159</v>
      </c>
      <c r="N168" s="6" t="s">
        <v>10</v>
      </c>
      <c r="O168" s="4">
        <f t="shared" si="24"/>
        <v>1</v>
      </c>
      <c r="P168" s="4">
        <f t="shared" si="25"/>
        <v>1</v>
      </c>
      <c r="Q168" s="4">
        <f t="shared" si="26"/>
        <v>1</v>
      </c>
      <c r="R168" s="4">
        <f t="shared" si="27"/>
        <v>3</v>
      </c>
    </row>
    <row r="169" spans="1:18" hidden="1" x14ac:dyDescent="0.25">
      <c r="A169" s="20" t="s">
        <v>2</v>
      </c>
      <c r="B169" s="20" t="s">
        <v>229</v>
      </c>
      <c r="C169" s="20" t="s">
        <v>223</v>
      </c>
      <c r="D169" s="20" t="s">
        <v>174</v>
      </c>
      <c r="E169" s="20" t="str">
        <f t="shared" si="22"/>
        <v>BITUNG MINAHASA TALAUD-KOTA TOMOHON</v>
      </c>
      <c r="F169" s="21" t="s">
        <v>10</v>
      </c>
      <c r="G169" s="103">
        <v>3</v>
      </c>
      <c r="H169" s="103">
        <v>13</v>
      </c>
      <c r="I169" s="103">
        <v>13</v>
      </c>
      <c r="J169" s="103">
        <f t="shared" si="23"/>
        <v>29</v>
      </c>
      <c r="L169" s="6" t="s">
        <v>2</v>
      </c>
      <c r="M169" s="28" t="s">
        <v>160</v>
      </c>
      <c r="N169" s="6" t="s">
        <v>10</v>
      </c>
      <c r="O169" s="4">
        <f t="shared" si="24"/>
        <v>24</v>
      </c>
      <c r="P169" s="4">
        <f t="shared" si="25"/>
        <v>26</v>
      </c>
      <c r="Q169" s="4">
        <f t="shared" si="26"/>
        <v>4</v>
      </c>
      <c r="R169" s="4">
        <f t="shared" si="27"/>
        <v>54</v>
      </c>
    </row>
    <row r="170" spans="1:18" hidden="1" x14ac:dyDescent="0.25">
      <c r="A170" s="20" t="s">
        <v>2</v>
      </c>
      <c r="B170" s="20" t="s">
        <v>227</v>
      </c>
      <c r="C170" s="20" t="s">
        <v>230</v>
      </c>
      <c r="D170" s="20" t="s">
        <v>175</v>
      </c>
      <c r="E170" s="20" t="str">
        <f t="shared" si="22"/>
        <v>PALOPO SOROWAKO-LUWU</v>
      </c>
      <c r="F170" s="21" t="s">
        <v>10</v>
      </c>
      <c r="G170" s="103">
        <v>16</v>
      </c>
      <c r="H170" s="103">
        <v>32</v>
      </c>
      <c r="I170" s="103">
        <v>31</v>
      </c>
      <c r="J170" s="103">
        <f t="shared" si="23"/>
        <v>79</v>
      </c>
      <c r="L170" s="6" t="s">
        <v>2</v>
      </c>
      <c r="M170" s="28" t="s">
        <v>161</v>
      </c>
      <c r="N170" s="6" t="s">
        <v>10</v>
      </c>
      <c r="O170" s="4">
        <f t="shared" ref="O170:O201" si="28">SUMIF($D:$D,$M170,G:G)</f>
        <v>6</v>
      </c>
      <c r="P170" s="4">
        <f t="shared" ref="P170:P201" si="29">SUMIF($D:$D,$M170,H:H)</f>
        <v>6</v>
      </c>
      <c r="Q170" s="4">
        <f t="shared" ref="Q170:Q201" si="30">SUMIF($D:$D,$M170,I:I)</f>
        <v>3</v>
      </c>
      <c r="R170" s="4">
        <f t="shared" si="27"/>
        <v>15</v>
      </c>
    </row>
    <row r="171" spans="1:18" hidden="1" x14ac:dyDescent="0.25">
      <c r="A171" s="20" t="s">
        <v>2</v>
      </c>
      <c r="B171" s="20" t="s">
        <v>227</v>
      </c>
      <c r="C171" s="20" t="s">
        <v>230</v>
      </c>
      <c r="D171" s="20" t="s">
        <v>176</v>
      </c>
      <c r="E171" s="20" t="str">
        <f t="shared" si="22"/>
        <v>PALOPO SOROWAKO-LUWU TIMUR</v>
      </c>
      <c r="F171" s="21" t="s">
        <v>10</v>
      </c>
      <c r="G171" s="103">
        <v>5</v>
      </c>
      <c r="H171" s="103">
        <v>45</v>
      </c>
      <c r="I171" s="103">
        <v>45</v>
      </c>
      <c r="J171" s="103">
        <f t="shared" si="23"/>
        <v>95</v>
      </c>
      <c r="L171" s="6" t="s">
        <v>2</v>
      </c>
      <c r="M171" s="28" t="s">
        <v>162</v>
      </c>
      <c r="N171" s="6" t="s">
        <v>10</v>
      </c>
      <c r="O171" s="4">
        <f t="shared" si="28"/>
        <v>8</v>
      </c>
      <c r="P171" s="4">
        <f t="shared" si="29"/>
        <v>9</v>
      </c>
      <c r="Q171" s="4">
        <f t="shared" si="30"/>
        <v>5</v>
      </c>
      <c r="R171" s="4">
        <f t="shared" si="27"/>
        <v>22</v>
      </c>
    </row>
    <row r="172" spans="1:18" hidden="1" x14ac:dyDescent="0.25">
      <c r="A172" s="20" t="s">
        <v>2</v>
      </c>
      <c r="B172" s="20" t="s">
        <v>227</v>
      </c>
      <c r="C172" s="20" t="s">
        <v>230</v>
      </c>
      <c r="D172" s="20" t="s">
        <v>177</v>
      </c>
      <c r="E172" s="20" t="str">
        <f t="shared" si="22"/>
        <v>PALOPO SOROWAKO-LUWU UTARA</v>
      </c>
      <c r="F172" s="21" t="s">
        <v>10</v>
      </c>
      <c r="G172" s="103">
        <v>10</v>
      </c>
      <c r="H172" s="103">
        <v>21</v>
      </c>
      <c r="I172" s="103">
        <v>22</v>
      </c>
      <c r="J172" s="103">
        <f t="shared" si="23"/>
        <v>53</v>
      </c>
      <c r="L172" s="6" t="s">
        <v>2</v>
      </c>
      <c r="M172" s="28" t="s">
        <v>163</v>
      </c>
      <c r="N172" s="6" t="s">
        <v>10</v>
      </c>
      <c r="O172" s="4">
        <f t="shared" si="28"/>
        <v>6</v>
      </c>
      <c r="P172" s="4">
        <f t="shared" si="29"/>
        <v>37</v>
      </c>
      <c r="Q172" s="4">
        <f t="shared" si="30"/>
        <v>14</v>
      </c>
      <c r="R172" s="4">
        <f t="shared" si="27"/>
        <v>57</v>
      </c>
    </row>
    <row r="173" spans="1:18" hidden="1" x14ac:dyDescent="0.25">
      <c r="A173" s="20" t="s">
        <v>2</v>
      </c>
      <c r="B173" s="20" t="s">
        <v>227</v>
      </c>
      <c r="C173" s="20" t="s">
        <v>180</v>
      </c>
      <c r="D173" s="20" t="s">
        <v>178</v>
      </c>
      <c r="E173" s="20" t="str">
        <f t="shared" si="22"/>
        <v>MAMUJU-MAJENE</v>
      </c>
      <c r="F173" s="21" t="s">
        <v>10</v>
      </c>
      <c r="G173" s="103">
        <v>8</v>
      </c>
      <c r="H173" s="103">
        <v>19</v>
      </c>
      <c r="I173" s="103">
        <v>17</v>
      </c>
      <c r="J173" s="103">
        <f t="shared" si="23"/>
        <v>44</v>
      </c>
      <c r="L173" s="6" t="s">
        <v>2</v>
      </c>
      <c r="M173" s="28" t="s">
        <v>164</v>
      </c>
      <c r="N173" s="6" t="s">
        <v>10</v>
      </c>
      <c r="O173" s="4">
        <f t="shared" si="28"/>
        <v>8</v>
      </c>
      <c r="P173" s="4">
        <f t="shared" si="29"/>
        <v>27</v>
      </c>
      <c r="Q173" s="4">
        <f t="shared" si="30"/>
        <v>28</v>
      </c>
      <c r="R173" s="4">
        <f t="shared" si="27"/>
        <v>63</v>
      </c>
    </row>
    <row r="174" spans="1:18" hidden="1" x14ac:dyDescent="0.25">
      <c r="A174" s="20" t="s">
        <v>2</v>
      </c>
      <c r="B174" s="20" t="s">
        <v>227</v>
      </c>
      <c r="C174" s="20" t="s">
        <v>180</v>
      </c>
      <c r="D174" s="20" t="s">
        <v>179</v>
      </c>
      <c r="E174" s="20" t="str">
        <f t="shared" si="22"/>
        <v>MAMUJU-MAMASA</v>
      </c>
      <c r="F174" s="21" t="s">
        <v>10</v>
      </c>
      <c r="G174" s="103"/>
      <c r="H174" s="103"/>
      <c r="I174" s="103"/>
      <c r="J174" s="103">
        <f t="shared" si="23"/>
        <v>0</v>
      </c>
      <c r="L174" s="6" t="s">
        <v>2</v>
      </c>
      <c r="M174" s="28" t="s">
        <v>165</v>
      </c>
      <c r="N174" s="6" t="s">
        <v>10</v>
      </c>
      <c r="O174" s="4">
        <f t="shared" si="28"/>
        <v>37</v>
      </c>
      <c r="P174" s="4">
        <f t="shared" si="29"/>
        <v>78</v>
      </c>
      <c r="Q174" s="4">
        <f t="shared" si="30"/>
        <v>53</v>
      </c>
      <c r="R174" s="4">
        <f t="shared" si="27"/>
        <v>168</v>
      </c>
    </row>
    <row r="175" spans="1:18" hidden="1" x14ac:dyDescent="0.25">
      <c r="A175" s="20" t="s">
        <v>2</v>
      </c>
      <c r="B175" s="20" t="s">
        <v>227</v>
      </c>
      <c r="C175" s="20" t="s">
        <v>180</v>
      </c>
      <c r="D175" s="20" t="s">
        <v>180</v>
      </c>
      <c r="E175" s="20" t="str">
        <f t="shared" si="22"/>
        <v>MAMUJU-MAMUJU</v>
      </c>
      <c r="F175" s="21" t="s">
        <v>10</v>
      </c>
      <c r="G175" s="103">
        <v>7</v>
      </c>
      <c r="H175" s="103">
        <v>22</v>
      </c>
      <c r="I175" s="103">
        <v>19</v>
      </c>
      <c r="J175" s="103">
        <f t="shared" si="23"/>
        <v>48</v>
      </c>
      <c r="L175" s="6" t="s">
        <v>2</v>
      </c>
      <c r="M175" s="28" t="s">
        <v>166</v>
      </c>
      <c r="N175" s="6" t="s">
        <v>10</v>
      </c>
      <c r="O175" s="4">
        <f t="shared" si="28"/>
        <v>4</v>
      </c>
      <c r="P175" s="4">
        <f t="shared" si="29"/>
        <v>17</v>
      </c>
      <c r="Q175" s="4">
        <f t="shared" si="30"/>
        <v>0</v>
      </c>
      <c r="R175" s="4">
        <f t="shared" si="27"/>
        <v>21</v>
      </c>
    </row>
    <row r="176" spans="1:18" hidden="1" x14ac:dyDescent="0.25">
      <c r="A176" s="20" t="s">
        <v>2</v>
      </c>
      <c r="B176" s="20" t="s">
        <v>227</v>
      </c>
      <c r="C176" s="20" t="s">
        <v>180</v>
      </c>
      <c r="D176" s="20" t="s">
        <v>181</v>
      </c>
      <c r="E176" s="20" t="str">
        <f t="shared" si="22"/>
        <v>MAMUJU-MAMUJU TENGAH</v>
      </c>
      <c r="F176" s="21" t="s">
        <v>10</v>
      </c>
      <c r="G176" s="103"/>
      <c r="H176" s="103"/>
      <c r="I176" s="103"/>
      <c r="J176" s="103">
        <f t="shared" si="23"/>
        <v>0</v>
      </c>
      <c r="L176" s="6" t="s">
        <v>2</v>
      </c>
      <c r="M176" s="28" t="s">
        <v>167</v>
      </c>
      <c r="N176" s="6" t="s">
        <v>10</v>
      </c>
      <c r="O176" s="4">
        <f t="shared" si="28"/>
        <v>151</v>
      </c>
      <c r="P176" s="4">
        <f t="shared" si="29"/>
        <v>223</v>
      </c>
      <c r="Q176" s="4">
        <f t="shared" si="30"/>
        <v>220</v>
      </c>
      <c r="R176" s="4">
        <f t="shared" si="27"/>
        <v>594</v>
      </c>
    </row>
    <row r="177" spans="1:18" hidden="1" x14ac:dyDescent="0.25">
      <c r="A177" s="20" t="s">
        <v>2</v>
      </c>
      <c r="B177" s="20" t="s">
        <v>226</v>
      </c>
      <c r="C177" s="20" t="s">
        <v>226</v>
      </c>
      <c r="D177" s="20" t="s">
        <v>182</v>
      </c>
      <c r="E177" s="20" t="str">
        <f t="shared" si="22"/>
        <v>PALU-MAMUJU UTARA</v>
      </c>
      <c r="F177" s="21" t="s">
        <v>10</v>
      </c>
      <c r="G177" s="103"/>
      <c r="H177" s="103">
        <v>2</v>
      </c>
      <c r="I177" s="103">
        <v>1</v>
      </c>
      <c r="J177" s="103">
        <f t="shared" si="23"/>
        <v>3</v>
      </c>
      <c r="L177" s="6" t="s">
        <v>2</v>
      </c>
      <c r="M177" s="28" t="s">
        <v>168</v>
      </c>
      <c r="N177" s="6" t="s">
        <v>10</v>
      </c>
      <c r="O177" s="4">
        <f t="shared" si="28"/>
        <v>39</v>
      </c>
      <c r="P177" s="4">
        <f t="shared" si="29"/>
        <v>108</v>
      </c>
      <c r="Q177" s="4">
        <f t="shared" si="30"/>
        <v>104</v>
      </c>
      <c r="R177" s="4">
        <f t="shared" si="27"/>
        <v>251</v>
      </c>
    </row>
    <row r="178" spans="1:18" hidden="1" x14ac:dyDescent="0.25">
      <c r="A178" s="20" t="s">
        <v>2</v>
      </c>
      <c r="B178" s="20" t="s">
        <v>232</v>
      </c>
      <c r="C178" s="20" t="s">
        <v>222</v>
      </c>
      <c r="D178" s="20" t="s">
        <v>183</v>
      </c>
      <c r="E178" s="20" t="str">
        <f t="shared" si="22"/>
        <v>BARRU MAROS-MAROS</v>
      </c>
      <c r="F178" s="21" t="s">
        <v>10</v>
      </c>
      <c r="G178" s="103">
        <v>27</v>
      </c>
      <c r="H178" s="103">
        <v>43</v>
      </c>
      <c r="I178" s="103">
        <v>45</v>
      </c>
      <c r="J178" s="103">
        <f t="shared" si="23"/>
        <v>115</v>
      </c>
      <c r="L178" s="6" t="s">
        <v>2</v>
      </c>
      <c r="M178" s="28" t="s">
        <v>169</v>
      </c>
      <c r="N178" s="6" t="s">
        <v>10</v>
      </c>
      <c r="O178" s="4">
        <f t="shared" si="28"/>
        <v>8</v>
      </c>
      <c r="P178" s="4">
        <f t="shared" si="29"/>
        <v>17</v>
      </c>
      <c r="Q178" s="4">
        <f t="shared" si="30"/>
        <v>22</v>
      </c>
      <c r="R178" s="4">
        <f t="shared" si="27"/>
        <v>47</v>
      </c>
    </row>
    <row r="179" spans="1:18" hidden="1" x14ac:dyDescent="0.25">
      <c r="A179" s="20" t="s">
        <v>2</v>
      </c>
      <c r="B179" s="20" t="s">
        <v>229</v>
      </c>
      <c r="C179" s="20" t="s">
        <v>223</v>
      </c>
      <c r="D179" s="20" t="s">
        <v>184</v>
      </c>
      <c r="E179" s="20" t="str">
        <f t="shared" si="22"/>
        <v>BITUNG MINAHASA TALAUD-MINAHASA</v>
      </c>
      <c r="F179" s="21" t="s">
        <v>10</v>
      </c>
      <c r="G179" s="103">
        <v>25</v>
      </c>
      <c r="H179" s="103">
        <v>60</v>
      </c>
      <c r="I179" s="103">
        <v>15</v>
      </c>
      <c r="J179" s="103">
        <f t="shared" si="23"/>
        <v>100</v>
      </c>
      <c r="L179" s="6" t="s">
        <v>2</v>
      </c>
      <c r="M179" s="28" t="s">
        <v>170</v>
      </c>
      <c r="N179" s="6" t="s">
        <v>10</v>
      </c>
      <c r="O179" s="4">
        <f t="shared" si="28"/>
        <v>27</v>
      </c>
      <c r="P179" s="4">
        <f t="shared" si="29"/>
        <v>54</v>
      </c>
      <c r="Q179" s="4">
        <f t="shared" si="30"/>
        <v>49</v>
      </c>
      <c r="R179" s="4">
        <f t="shared" si="27"/>
        <v>130</v>
      </c>
    </row>
    <row r="180" spans="1:18" hidden="1" x14ac:dyDescent="0.25">
      <c r="A180" s="20" t="s">
        <v>2</v>
      </c>
      <c r="B180" s="20" t="s">
        <v>229</v>
      </c>
      <c r="C180" s="20" t="s">
        <v>223</v>
      </c>
      <c r="D180" s="20" t="s">
        <v>185</v>
      </c>
      <c r="E180" s="20" t="str">
        <f t="shared" si="22"/>
        <v>BITUNG MINAHASA TALAUD-MINAHASA SELATAN</v>
      </c>
      <c r="F180" s="21" t="s">
        <v>10</v>
      </c>
      <c r="G180" s="103">
        <v>9</v>
      </c>
      <c r="H180" s="103">
        <v>18</v>
      </c>
      <c r="I180" s="103"/>
      <c r="J180" s="103">
        <f t="shared" si="23"/>
        <v>27</v>
      </c>
      <c r="L180" s="6" t="s">
        <v>2</v>
      </c>
      <c r="M180" s="28" t="s">
        <v>171</v>
      </c>
      <c r="N180" s="6" t="s">
        <v>10</v>
      </c>
      <c r="O180" s="4">
        <f t="shared" si="28"/>
        <v>8</v>
      </c>
      <c r="P180" s="4">
        <f t="shared" si="29"/>
        <v>27</v>
      </c>
      <c r="Q180" s="4">
        <f t="shared" si="30"/>
        <v>27</v>
      </c>
      <c r="R180" s="4">
        <f t="shared" si="27"/>
        <v>62</v>
      </c>
    </row>
    <row r="181" spans="1:18" hidden="1" x14ac:dyDescent="0.25">
      <c r="A181" s="20" t="s">
        <v>2</v>
      </c>
      <c r="B181" s="20" t="s">
        <v>229</v>
      </c>
      <c r="C181" s="20" t="s">
        <v>223</v>
      </c>
      <c r="D181" s="20" t="s">
        <v>186</v>
      </c>
      <c r="E181" s="20" t="str">
        <f t="shared" si="22"/>
        <v>BITUNG MINAHASA TALAUD-MINAHASA TENGGARA</v>
      </c>
      <c r="F181" s="21" t="s">
        <v>10</v>
      </c>
      <c r="G181" s="103">
        <v>4</v>
      </c>
      <c r="H181" s="103">
        <v>10</v>
      </c>
      <c r="I181" s="103">
        <v>4</v>
      </c>
      <c r="J181" s="103">
        <f t="shared" si="23"/>
        <v>18</v>
      </c>
      <c r="L181" s="6" t="s">
        <v>2</v>
      </c>
      <c r="M181" s="28" t="s">
        <v>172</v>
      </c>
      <c r="N181" s="6" t="s">
        <v>10</v>
      </c>
      <c r="O181" s="4">
        <f t="shared" si="28"/>
        <v>0</v>
      </c>
      <c r="P181" s="4">
        <f t="shared" si="29"/>
        <v>0</v>
      </c>
      <c r="Q181" s="4">
        <f t="shared" si="30"/>
        <v>0</v>
      </c>
      <c r="R181" s="4">
        <f t="shared" si="27"/>
        <v>0</v>
      </c>
    </row>
    <row r="182" spans="1:18" hidden="1" x14ac:dyDescent="0.25">
      <c r="A182" s="20" t="s">
        <v>2</v>
      </c>
      <c r="B182" s="20" t="s">
        <v>229</v>
      </c>
      <c r="C182" s="20" t="s">
        <v>223</v>
      </c>
      <c r="D182" s="20" t="s">
        <v>187</v>
      </c>
      <c r="E182" s="20" t="str">
        <f t="shared" si="22"/>
        <v>BITUNG MINAHASA TALAUD-MINAHASA UTARA</v>
      </c>
      <c r="F182" s="21" t="s">
        <v>10</v>
      </c>
      <c r="G182" s="103">
        <v>14</v>
      </c>
      <c r="H182" s="103">
        <v>41</v>
      </c>
      <c r="I182" s="103">
        <v>11</v>
      </c>
      <c r="J182" s="103">
        <f t="shared" si="23"/>
        <v>66</v>
      </c>
      <c r="L182" s="6" t="s">
        <v>2</v>
      </c>
      <c r="M182" s="28" t="s">
        <v>173</v>
      </c>
      <c r="N182" s="6" t="s">
        <v>10</v>
      </c>
      <c r="O182" s="4">
        <f t="shared" si="28"/>
        <v>0</v>
      </c>
      <c r="P182" s="4">
        <f t="shared" si="29"/>
        <v>0</v>
      </c>
      <c r="Q182" s="4">
        <f t="shared" si="30"/>
        <v>0</v>
      </c>
      <c r="R182" s="4">
        <f t="shared" si="27"/>
        <v>0</v>
      </c>
    </row>
    <row r="183" spans="1:18" hidden="1" x14ac:dyDescent="0.25">
      <c r="A183" s="20" t="s">
        <v>2</v>
      </c>
      <c r="B183" s="20" t="s">
        <v>226</v>
      </c>
      <c r="C183" s="20" t="s">
        <v>123</v>
      </c>
      <c r="D183" s="20" t="s">
        <v>188</v>
      </c>
      <c r="E183" s="20" t="str">
        <f t="shared" si="22"/>
        <v>BANGGAI-MOROWALI</v>
      </c>
      <c r="F183" s="21" t="s">
        <v>10</v>
      </c>
      <c r="G183" s="103"/>
      <c r="H183" s="103">
        <v>0</v>
      </c>
      <c r="I183" s="103"/>
      <c r="J183" s="103">
        <f t="shared" si="23"/>
        <v>0</v>
      </c>
      <c r="L183" s="6" t="s">
        <v>2</v>
      </c>
      <c r="M183" s="28" t="s">
        <v>174</v>
      </c>
      <c r="N183" s="6" t="s">
        <v>10</v>
      </c>
      <c r="O183" s="4">
        <f t="shared" si="28"/>
        <v>3</v>
      </c>
      <c r="P183" s="4">
        <f t="shared" si="29"/>
        <v>13</v>
      </c>
      <c r="Q183" s="4">
        <f t="shared" si="30"/>
        <v>13</v>
      </c>
      <c r="R183" s="4">
        <f t="shared" si="27"/>
        <v>29</v>
      </c>
    </row>
    <row r="184" spans="1:18" hidden="1" x14ac:dyDescent="0.25">
      <c r="A184" s="20" t="s">
        <v>2</v>
      </c>
      <c r="B184" s="20" t="s">
        <v>226</v>
      </c>
      <c r="C184" s="20" t="s">
        <v>123</v>
      </c>
      <c r="D184" s="20" t="s">
        <v>189</v>
      </c>
      <c r="E184" s="20" t="str">
        <f t="shared" si="22"/>
        <v>BANGGAI-MOROWALI UTARA</v>
      </c>
      <c r="F184" s="21" t="s">
        <v>10</v>
      </c>
      <c r="G184" s="103"/>
      <c r="H184" s="103">
        <v>0</v>
      </c>
      <c r="I184" s="103"/>
      <c r="J184" s="103">
        <f t="shared" si="23"/>
        <v>0</v>
      </c>
      <c r="L184" s="6" t="s">
        <v>2</v>
      </c>
      <c r="M184" s="28" t="s">
        <v>175</v>
      </c>
      <c r="N184" s="6" t="s">
        <v>10</v>
      </c>
      <c r="O184" s="4">
        <f t="shared" si="28"/>
        <v>16</v>
      </c>
      <c r="P184" s="4">
        <f t="shared" si="29"/>
        <v>32</v>
      </c>
      <c r="Q184" s="4">
        <f t="shared" si="30"/>
        <v>31</v>
      </c>
      <c r="R184" s="4">
        <f t="shared" si="27"/>
        <v>79</v>
      </c>
    </row>
    <row r="185" spans="1:18" hidden="1" x14ac:dyDescent="0.25">
      <c r="A185" s="20" t="s">
        <v>2</v>
      </c>
      <c r="B185" s="20" t="s">
        <v>224</v>
      </c>
      <c r="C185" s="20" t="s">
        <v>225</v>
      </c>
      <c r="D185" s="20" t="s">
        <v>190</v>
      </c>
      <c r="E185" s="20" t="str">
        <f t="shared" si="22"/>
        <v>BAU BAU-MUNA</v>
      </c>
      <c r="F185" s="21" t="s">
        <v>10</v>
      </c>
      <c r="G185" s="103">
        <v>13</v>
      </c>
      <c r="H185" s="103">
        <v>29</v>
      </c>
      <c r="I185" s="103">
        <v>22</v>
      </c>
      <c r="J185" s="103">
        <f t="shared" si="23"/>
        <v>64</v>
      </c>
      <c r="L185" s="6" t="s">
        <v>2</v>
      </c>
      <c r="M185" s="28" t="s">
        <v>176</v>
      </c>
      <c r="N185" s="6" t="s">
        <v>10</v>
      </c>
      <c r="O185" s="4">
        <f t="shared" si="28"/>
        <v>5</v>
      </c>
      <c r="P185" s="4">
        <f t="shared" si="29"/>
        <v>45</v>
      </c>
      <c r="Q185" s="4">
        <f t="shared" si="30"/>
        <v>45</v>
      </c>
      <c r="R185" s="4">
        <f t="shared" si="27"/>
        <v>95</v>
      </c>
    </row>
    <row r="186" spans="1:18" hidden="1" x14ac:dyDescent="0.25">
      <c r="A186" s="20" t="s">
        <v>2</v>
      </c>
      <c r="B186" s="20" t="s">
        <v>224</v>
      </c>
      <c r="C186" s="20" t="s">
        <v>225</v>
      </c>
      <c r="D186" s="20" t="s">
        <v>191</v>
      </c>
      <c r="E186" s="20" t="str">
        <f t="shared" si="22"/>
        <v>BAU BAU-MUNA BARAT</v>
      </c>
      <c r="F186" s="21" t="s">
        <v>10</v>
      </c>
      <c r="G186" s="103">
        <v>4</v>
      </c>
      <c r="H186" s="103">
        <v>4</v>
      </c>
      <c r="I186" s="103"/>
      <c r="J186" s="103">
        <f t="shared" si="23"/>
        <v>8</v>
      </c>
      <c r="L186" s="6" t="s">
        <v>2</v>
      </c>
      <c r="M186" s="28" t="s">
        <v>177</v>
      </c>
      <c r="N186" s="6" t="s">
        <v>10</v>
      </c>
      <c r="O186" s="4">
        <f t="shared" si="28"/>
        <v>10</v>
      </c>
      <c r="P186" s="4">
        <f t="shared" si="29"/>
        <v>21</v>
      </c>
      <c r="Q186" s="4">
        <f t="shared" si="30"/>
        <v>22</v>
      </c>
      <c r="R186" s="4">
        <f t="shared" si="27"/>
        <v>53</v>
      </c>
    </row>
    <row r="187" spans="1:18" hidden="1" x14ac:dyDescent="0.25">
      <c r="A187" s="20" t="s">
        <v>2</v>
      </c>
      <c r="B187" s="20" t="s">
        <v>232</v>
      </c>
      <c r="C187" s="20" t="s">
        <v>222</v>
      </c>
      <c r="D187" s="20" t="s">
        <v>192</v>
      </c>
      <c r="E187" s="20" t="str">
        <f t="shared" si="22"/>
        <v>BARRU MAROS-PANGKAJENE DAN KEPULAUAN</v>
      </c>
      <c r="F187" s="21" t="s">
        <v>10</v>
      </c>
      <c r="G187" s="103">
        <v>13</v>
      </c>
      <c r="H187" s="103">
        <v>35</v>
      </c>
      <c r="I187" s="103">
        <v>30</v>
      </c>
      <c r="J187" s="103">
        <f t="shared" si="23"/>
        <v>78</v>
      </c>
      <c r="L187" s="6" t="s">
        <v>2</v>
      </c>
      <c r="M187" s="28" t="s">
        <v>178</v>
      </c>
      <c r="N187" s="6" t="s">
        <v>10</v>
      </c>
      <c r="O187" s="4">
        <f t="shared" si="28"/>
        <v>8</v>
      </c>
      <c r="P187" s="4">
        <f t="shared" si="29"/>
        <v>19</v>
      </c>
      <c r="Q187" s="4">
        <f t="shared" si="30"/>
        <v>17</v>
      </c>
      <c r="R187" s="4">
        <f t="shared" si="27"/>
        <v>44</v>
      </c>
    </row>
    <row r="188" spans="1:18" hidden="1" x14ac:dyDescent="0.25">
      <c r="A188" s="20" t="s">
        <v>2</v>
      </c>
      <c r="B188" s="20" t="s">
        <v>226</v>
      </c>
      <c r="C188" s="20" t="s">
        <v>226</v>
      </c>
      <c r="D188" s="20" t="s">
        <v>193</v>
      </c>
      <c r="E188" s="20" t="str">
        <f t="shared" si="22"/>
        <v>PALU-PARIGI MOUTONG</v>
      </c>
      <c r="F188" s="21" t="s">
        <v>10</v>
      </c>
      <c r="G188" s="103">
        <v>60</v>
      </c>
      <c r="H188" s="103">
        <v>48</v>
      </c>
      <c r="I188" s="103">
        <v>6</v>
      </c>
      <c r="J188" s="103">
        <f t="shared" si="23"/>
        <v>114</v>
      </c>
      <c r="L188" s="6" t="s">
        <v>2</v>
      </c>
      <c r="M188" s="28" t="s">
        <v>179</v>
      </c>
      <c r="N188" s="6" t="s">
        <v>10</v>
      </c>
      <c r="O188" s="4">
        <f t="shared" si="28"/>
        <v>0</v>
      </c>
      <c r="P188" s="4">
        <f t="shared" si="29"/>
        <v>0</v>
      </c>
      <c r="Q188" s="4">
        <f t="shared" si="30"/>
        <v>0</v>
      </c>
      <c r="R188" s="4">
        <f t="shared" si="27"/>
        <v>0</v>
      </c>
    </row>
    <row r="189" spans="1:18" hidden="1" x14ac:dyDescent="0.25">
      <c r="A189" s="20" t="s">
        <v>2</v>
      </c>
      <c r="B189" s="20" t="s">
        <v>227</v>
      </c>
      <c r="C189" s="20" t="s">
        <v>227</v>
      </c>
      <c r="D189" s="20" t="s">
        <v>194</v>
      </c>
      <c r="E189" s="20" t="str">
        <f t="shared" si="22"/>
        <v>PARE-PARE-PINRANG</v>
      </c>
      <c r="F189" s="21" t="s">
        <v>10</v>
      </c>
      <c r="G189" s="103">
        <v>26</v>
      </c>
      <c r="H189" s="103">
        <v>51</v>
      </c>
      <c r="I189" s="103">
        <v>50</v>
      </c>
      <c r="J189" s="103">
        <f t="shared" si="23"/>
        <v>127</v>
      </c>
      <c r="L189" s="6" t="s">
        <v>2</v>
      </c>
      <c r="M189" s="28" t="s">
        <v>180</v>
      </c>
      <c r="N189" s="6" t="s">
        <v>10</v>
      </c>
      <c r="O189" s="4">
        <f t="shared" si="28"/>
        <v>7</v>
      </c>
      <c r="P189" s="4">
        <f t="shared" si="29"/>
        <v>22</v>
      </c>
      <c r="Q189" s="4">
        <f t="shared" si="30"/>
        <v>19</v>
      </c>
      <c r="R189" s="4">
        <f t="shared" si="27"/>
        <v>48</v>
      </c>
    </row>
    <row r="190" spans="1:18" hidden="1" x14ac:dyDescent="0.25">
      <c r="A190" s="20" t="s">
        <v>2</v>
      </c>
      <c r="B190" s="20" t="s">
        <v>3</v>
      </c>
      <c r="C190" s="20" t="s">
        <v>3</v>
      </c>
      <c r="D190" s="20" t="s">
        <v>195</v>
      </c>
      <c r="E190" s="20" t="str">
        <f t="shared" si="22"/>
        <v>GORONTALO-POHUWATO</v>
      </c>
      <c r="F190" s="21" t="s">
        <v>10</v>
      </c>
      <c r="G190" s="103">
        <v>4</v>
      </c>
      <c r="H190" s="103">
        <v>8</v>
      </c>
      <c r="I190" s="103">
        <v>6</v>
      </c>
      <c r="J190" s="103">
        <f t="shared" si="23"/>
        <v>18</v>
      </c>
      <c r="L190" s="6" t="s">
        <v>2</v>
      </c>
      <c r="M190" s="28" t="s">
        <v>181</v>
      </c>
      <c r="N190" s="6" t="s">
        <v>10</v>
      </c>
      <c r="O190" s="4">
        <f t="shared" si="28"/>
        <v>0</v>
      </c>
      <c r="P190" s="4">
        <f t="shared" si="29"/>
        <v>0</v>
      </c>
      <c r="Q190" s="4">
        <f t="shared" si="30"/>
        <v>0</v>
      </c>
      <c r="R190" s="4">
        <f t="shared" si="27"/>
        <v>0</v>
      </c>
    </row>
    <row r="191" spans="1:18" hidden="1" x14ac:dyDescent="0.25">
      <c r="A191" s="20" t="s">
        <v>2</v>
      </c>
      <c r="B191" s="20" t="s">
        <v>227</v>
      </c>
      <c r="C191" s="20" t="s">
        <v>180</v>
      </c>
      <c r="D191" s="20" t="s">
        <v>196</v>
      </c>
      <c r="E191" s="20" t="str">
        <f t="shared" si="22"/>
        <v>MAMUJU-POLEWALI MANDAR</v>
      </c>
      <c r="F191" s="21" t="s">
        <v>10</v>
      </c>
      <c r="G191" s="103">
        <v>14</v>
      </c>
      <c r="H191" s="103">
        <v>23</v>
      </c>
      <c r="I191" s="103">
        <v>23</v>
      </c>
      <c r="J191" s="103">
        <f t="shared" si="23"/>
        <v>60</v>
      </c>
      <c r="L191" s="6" t="s">
        <v>2</v>
      </c>
      <c r="M191" s="28" t="s">
        <v>182</v>
      </c>
      <c r="N191" s="6" t="s">
        <v>10</v>
      </c>
      <c r="O191" s="4">
        <f t="shared" si="28"/>
        <v>0</v>
      </c>
      <c r="P191" s="4">
        <f t="shared" si="29"/>
        <v>2</v>
      </c>
      <c r="Q191" s="4">
        <f t="shared" si="30"/>
        <v>1</v>
      </c>
      <c r="R191" s="4">
        <f t="shared" si="27"/>
        <v>3</v>
      </c>
    </row>
    <row r="192" spans="1:18" hidden="1" x14ac:dyDescent="0.25">
      <c r="A192" s="20" t="s">
        <v>2</v>
      </c>
      <c r="B192" s="20" t="s">
        <v>226</v>
      </c>
      <c r="C192" s="20" t="s">
        <v>226</v>
      </c>
      <c r="D192" s="20" t="s">
        <v>197</v>
      </c>
      <c r="E192" s="20" t="str">
        <f t="shared" si="22"/>
        <v>PALU-POSO</v>
      </c>
      <c r="F192" s="21" t="s">
        <v>10</v>
      </c>
      <c r="G192" s="103">
        <v>11</v>
      </c>
      <c r="H192" s="103">
        <v>29</v>
      </c>
      <c r="I192" s="103">
        <v>18</v>
      </c>
      <c r="J192" s="103">
        <f t="shared" si="23"/>
        <v>58</v>
      </c>
      <c r="L192" s="6" t="s">
        <v>2</v>
      </c>
      <c r="M192" s="28" t="s">
        <v>183</v>
      </c>
      <c r="N192" s="6" t="s">
        <v>10</v>
      </c>
      <c r="O192" s="4">
        <f t="shared" si="28"/>
        <v>27</v>
      </c>
      <c r="P192" s="4">
        <f t="shared" si="29"/>
        <v>43</v>
      </c>
      <c r="Q192" s="4">
        <f t="shared" si="30"/>
        <v>45</v>
      </c>
      <c r="R192" s="4">
        <f t="shared" si="27"/>
        <v>115</v>
      </c>
    </row>
    <row r="193" spans="1:18" hidden="1" x14ac:dyDescent="0.25">
      <c r="A193" s="20" t="s">
        <v>2</v>
      </c>
      <c r="B193" s="20" t="s">
        <v>229</v>
      </c>
      <c r="C193" s="20" t="s">
        <v>228</v>
      </c>
      <c r="D193" s="20" t="s">
        <v>198</v>
      </c>
      <c r="E193" s="20" t="str">
        <f t="shared" si="22"/>
        <v>TERNATE-PULAU MOROTAI</v>
      </c>
      <c r="F193" s="21" t="s">
        <v>10</v>
      </c>
      <c r="G193" s="103"/>
      <c r="H193" s="103">
        <v>0</v>
      </c>
      <c r="I193" s="103">
        <v>0</v>
      </c>
      <c r="J193" s="103">
        <f t="shared" si="23"/>
        <v>0</v>
      </c>
      <c r="L193" s="6" t="s">
        <v>2</v>
      </c>
      <c r="M193" s="28" t="s">
        <v>184</v>
      </c>
      <c r="N193" s="6" t="s">
        <v>10</v>
      </c>
      <c r="O193" s="4">
        <f t="shared" si="28"/>
        <v>25</v>
      </c>
      <c r="P193" s="4">
        <f t="shared" si="29"/>
        <v>60</v>
      </c>
      <c r="Q193" s="4">
        <f t="shared" si="30"/>
        <v>15</v>
      </c>
      <c r="R193" s="4">
        <f t="shared" si="27"/>
        <v>100</v>
      </c>
    </row>
    <row r="194" spans="1:18" hidden="1" x14ac:dyDescent="0.25">
      <c r="A194" s="20" t="s">
        <v>2</v>
      </c>
      <c r="B194" s="20" t="s">
        <v>229</v>
      </c>
      <c r="C194" s="20" t="s">
        <v>228</v>
      </c>
      <c r="D194" s="20" t="s">
        <v>199</v>
      </c>
      <c r="E194" s="20" t="str">
        <f t="shared" ref="E194:E206" si="31">C194&amp;"-"&amp;D194</f>
        <v>TERNATE-PULAU TALIABU</v>
      </c>
      <c r="F194" s="21" t="s">
        <v>10</v>
      </c>
      <c r="G194" s="103"/>
      <c r="H194" s="103">
        <v>0</v>
      </c>
      <c r="I194" s="103">
        <v>0</v>
      </c>
      <c r="J194" s="103">
        <f t="shared" ref="J194:J206" si="32">SUM(G194:I194)</f>
        <v>0</v>
      </c>
      <c r="L194" s="6" t="s">
        <v>2</v>
      </c>
      <c r="M194" s="28" t="s">
        <v>185</v>
      </c>
      <c r="N194" s="6" t="s">
        <v>10</v>
      </c>
      <c r="O194" s="4">
        <f t="shared" si="28"/>
        <v>9</v>
      </c>
      <c r="P194" s="4">
        <f t="shared" si="29"/>
        <v>18</v>
      </c>
      <c r="Q194" s="4">
        <f t="shared" si="30"/>
        <v>0</v>
      </c>
      <c r="R194" s="4">
        <f t="shared" si="27"/>
        <v>27</v>
      </c>
    </row>
    <row r="195" spans="1:18" hidden="1" x14ac:dyDescent="0.25">
      <c r="A195" s="20" t="s">
        <v>2</v>
      </c>
      <c r="B195" s="20" t="s">
        <v>229</v>
      </c>
      <c r="C195" s="20" t="s">
        <v>223</v>
      </c>
      <c r="D195" s="20" t="s">
        <v>200</v>
      </c>
      <c r="E195" s="20" t="str">
        <f t="shared" si="31"/>
        <v>BITUNG MINAHASA TALAUD-SIAU TAGULANDANG BIARO</v>
      </c>
      <c r="F195" s="21" t="s">
        <v>10</v>
      </c>
      <c r="G195" s="103"/>
      <c r="H195" s="103">
        <v>0</v>
      </c>
      <c r="I195" s="103">
        <v>0</v>
      </c>
      <c r="J195" s="103">
        <f t="shared" si="32"/>
        <v>0</v>
      </c>
      <c r="L195" s="6" t="s">
        <v>2</v>
      </c>
      <c r="M195" s="28" t="s">
        <v>186</v>
      </c>
      <c r="N195" s="6" t="s">
        <v>10</v>
      </c>
      <c r="O195" s="4">
        <f t="shared" si="28"/>
        <v>4</v>
      </c>
      <c r="P195" s="4">
        <f t="shared" si="29"/>
        <v>10</v>
      </c>
      <c r="Q195" s="4">
        <f t="shared" si="30"/>
        <v>4</v>
      </c>
      <c r="R195" s="4">
        <f t="shared" si="27"/>
        <v>18</v>
      </c>
    </row>
    <row r="196" spans="1:18" hidden="1" x14ac:dyDescent="0.25">
      <c r="A196" s="20" t="s">
        <v>2</v>
      </c>
      <c r="B196" s="20" t="s">
        <v>227</v>
      </c>
      <c r="C196" s="20" t="s">
        <v>227</v>
      </c>
      <c r="D196" s="20" t="s">
        <v>201</v>
      </c>
      <c r="E196" s="20" t="str">
        <f t="shared" si="31"/>
        <v>PARE-PARE-SIDENRENG RAPPANG</v>
      </c>
      <c r="F196" s="21" t="s">
        <v>10</v>
      </c>
      <c r="G196" s="103">
        <v>16</v>
      </c>
      <c r="H196" s="103">
        <v>51</v>
      </c>
      <c r="I196" s="103">
        <v>45</v>
      </c>
      <c r="J196" s="103">
        <f t="shared" si="32"/>
        <v>112</v>
      </c>
      <c r="L196" s="6" t="s">
        <v>2</v>
      </c>
      <c r="M196" s="28" t="s">
        <v>187</v>
      </c>
      <c r="N196" s="6" t="s">
        <v>10</v>
      </c>
      <c r="O196" s="4">
        <f t="shared" si="28"/>
        <v>14</v>
      </c>
      <c r="P196" s="4">
        <f t="shared" si="29"/>
        <v>41</v>
      </c>
      <c r="Q196" s="4">
        <f t="shared" si="30"/>
        <v>11</v>
      </c>
      <c r="R196" s="4">
        <f t="shared" si="27"/>
        <v>66</v>
      </c>
    </row>
    <row r="197" spans="1:18" hidden="1" x14ac:dyDescent="0.25">
      <c r="A197" s="20" t="s">
        <v>2</v>
      </c>
      <c r="B197" s="20" t="s">
        <v>226</v>
      </c>
      <c r="C197" s="20" t="s">
        <v>226</v>
      </c>
      <c r="D197" s="20" t="s">
        <v>202</v>
      </c>
      <c r="E197" s="20" t="str">
        <f t="shared" si="31"/>
        <v>PALU-SIGI</v>
      </c>
      <c r="F197" s="21" t="s">
        <v>10</v>
      </c>
      <c r="G197" s="103">
        <v>9</v>
      </c>
      <c r="H197" s="103">
        <v>27</v>
      </c>
      <c r="I197" s="103">
        <v>7</v>
      </c>
      <c r="J197" s="103">
        <f t="shared" si="32"/>
        <v>43</v>
      </c>
      <c r="L197" s="6" t="s">
        <v>2</v>
      </c>
      <c r="M197" s="28" t="s">
        <v>188</v>
      </c>
      <c r="N197" s="6" t="s">
        <v>10</v>
      </c>
      <c r="O197" s="4">
        <f t="shared" si="28"/>
        <v>0</v>
      </c>
      <c r="P197" s="4">
        <f t="shared" si="29"/>
        <v>0</v>
      </c>
      <c r="Q197" s="4">
        <f t="shared" si="30"/>
        <v>0</v>
      </c>
      <c r="R197" s="4">
        <f t="shared" si="27"/>
        <v>0</v>
      </c>
    </row>
    <row r="198" spans="1:18" hidden="1" x14ac:dyDescent="0.25">
      <c r="A198" s="20" t="s">
        <v>2</v>
      </c>
      <c r="B198" s="20" t="s">
        <v>232</v>
      </c>
      <c r="C198" s="20" t="s">
        <v>221</v>
      </c>
      <c r="D198" s="20" t="s">
        <v>203</v>
      </c>
      <c r="E198" s="20" t="str">
        <f t="shared" si="31"/>
        <v>BONE BULUKUMBA-SINJAI</v>
      </c>
      <c r="F198" s="21" t="s">
        <v>10</v>
      </c>
      <c r="G198" s="103">
        <v>6</v>
      </c>
      <c r="H198" s="103">
        <v>13</v>
      </c>
      <c r="I198" s="103">
        <v>8</v>
      </c>
      <c r="J198" s="103">
        <f t="shared" si="32"/>
        <v>27</v>
      </c>
      <c r="L198" s="6" t="s">
        <v>2</v>
      </c>
      <c r="M198" s="28" t="s">
        <v>189</v>
      </c>
      <c r="N198" s="6" t="s">
        <v>10</v>
      </c>
      <c r="O198" s="4">
        <f t="shared" si="28"/>
        <v>0</v>
      </c>
      <c r="P198" s="4">
        <f t="shared" si="29"/>
        <v>0</v>
      </c>
      <c r="Q198" s="4">
        <f t="shared" si="30"/>
        <v>0</v>
      </c>
      <c r="R198" s="4">
        <f t="shared" si="27"/>
        <v>0</v>
      </c>
    </row>
    <row r="199" spans="1:18" hidden="1" x14ac:dyDescent="0.25">
      <c r="A199" s="20" t="s">
        <v>2</v>
      </c>
      <c r="B199" s="20" t="s">
        <v>232</v>
      </c>
      <c r="C199" s="20" t="s">
        <v>222</v>
      </c>
      <c r="D199" s="20" t="s">
        <v>204</v>
      </c>
      <c r="E199" s="20" t="str">
        <f t="shared" si="31"/>
        <v>BARRU MAROS-SOPPENG</v>
      </c>
      <c r="F199" s="21" t="s">
        <v>10</v>
      </c>
      <c r="G199" s="103">
        <v>7</v>
      </c>
      <c r="H199" s="103">
        <v>23</v>
      </c>
      <c r="I199" s="103">
        <v>26</v>
      </c>
      <c r="J199" s="103">
        <f t="shared" si="32"/>
        <v>56</v>
      </c>
      <c r="L199" s="6" t="s">
        <v>2</v>
      </c>
      <c r="M199" s="28" t="s">
        <v>190</v>
      </c>
      <c r="N199" s="6" t="s">
        <v>10</v>
      </c>
      <c r="O199" s="4">
        <f t="shared" si="28"/>
        <v>13</v>
      </c>
      <c r="P199" s="4">
        <f t="shared" si="29"/>
        <v>29</v>
      </c>
      <c r="Q199" s="4">
        <f t="shared" si="30"/>
        <v>22</v>
      </c>
      <c r="R199" s="4">
        <f t="shared" si="27"/>
        <v>64</v>
      </c>
    </row>
    <row r="200" spans="1:18" hidden="1" x14ac:dyDescent="0.25">
      <c r="A200" s="20" t="s">
        <v>2</v>
      </c>
      <c r="B200" s="20" t="s">
        <v>232</v>
      </c>
      <c r="C200" s="20" t="s">
        <v>145</v>
      </c>
      <c r="D200" s="20" t="s">
        <v>205</v>
      </c>
      <c r="E200" s="20" t="str">
        <f t="shared" si="31"/>
        <v>GOWA-TAKALAR</v>
      </c>
      <c r="F200" s="21" t="s">
        <v>10</v>
      </c>
      <c r="G200" s="103">
        <v>11</v>
      </c>
      <c r="H200" s="103">
        <v>35</v>
      </c>
      <c r="I200" s="103">
        <v>36</v>
      </c>
      <c r="J200" s="103">
        <f t="shared" si="32"/>
        <v>82</v>
      </c>
      <c r="L200" s="6" t="s">
        <v>2</v>
      </c>
      <c r="M200" s="28" t="s">
        <v>191</v>
      </c>
      <c r="N200" s="6" t="s">
        <v>10</v>
      </c>
      <c r="O200" s="4">
        <f t="shared" si="28"/>
        <v>4</v>
      </c>
      <c r="P200" s="4">
        <f t="shared" si="29"/>
        <v>4</v>
      </c>
      <c r="Q200" s="4">
        <f t="shared" si="30"/>
        <v>0</v>
      </c>
      <c r="R200" s="4">
        <f t="shared" si="27"/>
        <v>8</v>
      </c>
    </row>
    <row r="201" spans="1:18" hidden="1" x14ac:dyDescent="0.25">
      <c r="A201" s="20" t="s">
        <v>2</v>
      </c>
      <c r="B201" s="20" t="s">
        <v>227</v>
      </c>
      <c r="C201" s="20" t="s">
        <v>230</v>
      </c>
      <c r="D201" s="20" t="s">
        <v>206</v>
      </c>
      <c r="E201" s="20" t="str">
        <f t="shared" si="31"/>
        <v>PALOPO SOROWAKO-TANA TORAJA</v>
      </c>
      <c r="F201" s="21" t="s">
        <v>10</v>
      </c>
      <c r="G201" s="103">
        <v>5</v>
      </c>
      <c r="H201" s="103">
        <v>12</v>
      </c>
      <c r="I201" s="103">
        <v>12</v>
      </c>
      <c r="J201" s="103">
        <f t="shared" si="32"/>
        <v>29</v>
      </c>
      <c r="L201" s="6" t="s">
        <v>2</v>
      </c>
      <c r="M201" s="28" t="s">
        <v>192</v>
      </c>
      <c r="N201" s="6" t="s">
        <v>10</v>
      </c>
      <c r="O201" s="4">
        <f t="shared" si="28"/>
        <v>13</v>
      </c>
      <c r="P201" s="4">
        <f t="shared" si="29"/>
        <v>35</v>
      </c>
      <c r="Q201" s="4">
        <f t="shared" si="30"/>
        <v>30</v>
      </c>
      <c r="R201" s="4">
        <f t="shared" si="27"/>
        <v>78</v>
      </c>
    </row>
    <row r="202" spans="1:18" hidden="1" x14ac:dyDescent="0.25">
      <c r="A202" s="20" t="s">
        <v>2</v>
      </c>
      <c r="B202" s="20" t="s">
        <v>226</v>
      </c>
      <c r="C202" s="20" t="s">
        <v>123</v>
      </c>
      <c r="D202" s="20" t="s">
        <v>207</v>
      </c>
      <c r="E202" s="20" t="str">
        <f t="shared" si="31"/>
        <v>BANGGAI-TOJO UNA-UNA</v>
      </c>
      <c r="F202" s="21" t="s">
        <v>10</v>
      </c>
      <c r="G202" s="103">
        <v>8</v>
      </c>
      <c r="H202" s="103">
        <v>8</v>
      </c>
      <c r="I202" s="103">
        <v>1</v>
      </c>
      <c r="J202" s="103">
        <f t="shared" si="32"/>
        <v>17</v>
      </c>
      <c r="L202" s="6" t="s">
        <v>2</v>
      </c>
      <c r="M202" s="28" t="s">
        <v>193</v>
      </c>
      <c r="N202" s="6" t="s">
        <v>10</v>
      </c>
      <c r="O202" s="4">
        <f t="shared" ref="O202:O233" si="33">SUMIF($D:$D,$M202,G:G)</f>
        <v>60</v>
      </c>
      <c r="P202" s="4">
        <f t="shared" ref="P202:P233" si="34">SUMIF($D:$D,$M202,H:H)</f>
        <v>48</v>
      </c>
      <c r="Q202" s="4">
        <f t="shared" ref="Q202:Q233" si="35">SUMIF($D:$D,$M202,I:I)</f>
        <v>6</v>
      </c>
      <c r="R202" s="4">
        <f t="shared" si="27"/>
        <v>114</v>
      </c>
    </row>
    <row r="203" spans="1:18" hidden="1" x14ac:dyDescent="0.25">
      <c r="A203" s="20" t="s">
        <v>2</v>
      </c>
      <c r="B203" s="20" t="s">
        <v>226</v>
      </c>
      <c r="C203" s="20" t="s">
        <v>226</v>
      </c>
      <c r="D203" s="20" t="s">
        <v>208</v>
      </c>
      <c r="E203" s="20" t="str">
        <f t="shared" si="31"/>
        <v>PALU-TOLI-TOLI</v>
      </c>
      <c r="F203" s="21" t="s">
        <v>10</v>
      </c>
      <c r="G203" s="103"/>
      <c r="H203" s="103">
        <v>9</v>
      </c>
      <c r="I203" s="103">
        <v>1</v>
      </c>
      <c r="J203" s="103">
        <f t="shared" si="32"/>
        <v>10</v>
      </c>
      <c r="L203" s="6" t="s">
        <v>2</v>
      </c>
      <c r="M203" s="28" t="s">
        <v>194</v>
      </c>
      <c r="N203" s="6" t="s">
        <v>10</v>
      </c>
      <c r="O203" s="4">
        <f t="shared" si="33"/>
        <v>26</v>
      </c>
      <c r="P203" s="4">
        <f t="shared" si="34"/>
        <v>51</v>
      </c>
      <c r="Q203" s="4">
        <f t="shared" si="35"/>
        <v>50</v>
      </c>
      <c r="R203" s="4">
        <f t="shared" ref="R203:R266" si="36">SUM(O203:Q203)</f>
        <v>127</v>
      </c>
    </row>
    <row r="204" spans="1:18" hidden="1" x14ac:dyDescent="0.25">
      <c r="A204" s="20" t="s">
        <v>2</v>
      </c>
      <c r="B204" s="20" t="s">
        <v>227</v>
      </c>
      <c r="C204" s="20" t="s">
        <v>230</v>
      </c>
      <c r="D204" s="20" t="s">
        <v>209</v>
      </c>
      <c r="E204" s="20" t="str">
        <f t="shared" si="31"/>
        <v>PALOPO SOROWAKO-TORAJA UTARA</v>
      </c>
      <c r="F204" s="21" t="s">
        <v>10</v>
      </c>
      <c r="G204" s="103">
        <v>1</v>
      </c>
      <c r="H204" s="103">
        <v>13</v>
      </c>
      <c r="I204" s="103">
        <v>13</v>
      </c>
      <c r="J204" s="103">
        <f t="shared" si="32"/>
        <v>27</v>
      </c>
      <c r="L204" s="6" t="s">
        <v>2</v>
      </c>
      <c r="M204" s="28" t="s">
        <v>195</v>
      </c>
      <c r="N204" s="6" t="s">
        <v>10</v>
      </c>
      <c r="O204" s="4">
        <f t="shared" si="33"/>
        <v>4</v>
      </c>
      <c r="P204" s="4">
        <f t="shared" si="34"/>
        <v>8</v>
      </c>
      <c r="Q204" s="4">
        <f t="shared" si="35"/>
        <v>6</v>
      </c>
      <c r="R204" s="4">
        <f t="shared" si="36"/>
        <v>18</v>
      </c>
    </row>
    <row r="205" spans="1:18" hidden="1" x14ac:dyDescent="0.25">
      <c r="A205" s="20" t="s">
        <v>2</v>
      </c>
      <c r="B205" s="20" t="s">
        <v>227</v>
      </c>
      <c r="C205" s="20" t="s">
        <v>227</v>
      </c>
      <c r="D205" s="20" t="s">
        <v>210</v>
      </c>
      <c r="E205" s="20" t="str">
        <f t="shared" si="31"/>
        <v>PARE-PARE-WAJO</v>
      </c>
      <c r="F205" s="21" t="s">
        <v>10</v>
      </c>
      <c r="G205" s="103">
        <v>19</v>
      </c>
      <c r="H205" s="103">
        <v>28</v>
      </c>
      <c r="I205" s="103">
        <v>17</v>
      </c>
      <c r="J205" s="103">
        <f t="shared" si="32"/>
        <v>64</v>
      </c>
      <c r="L205" s="6" t="s">
        <v>2</v>
      </c>
      <c r="M205" s="28" t="s">
        <v>196</v>
      </c>
      <c r="N205" s="6" t="s">
        <v>10</v>
      </c>
      <c r="O205" s="4">
        <f t="shared" si="33"/>
        <v>14</v>
      </c>
      <c r="P205" s="4">
        <f t="shared" si="34"/>
        <v>23</v>
      </c>
      <c r="Q205" s="4">
        <f t="shared" si="35"/>
        <v>23</v>
      </c>
      <c r="R205" s="4">
        <f t="shared" si="36"/>
        <v>60</v>
      </c>
    </row>
    <row r="206" spans="1:18" hidden="1" x14ac:dyDescent="0.25">
      <c r="A206" s="20" t="s">
        <v>2</v>
      </c>
      <c r="B206" s="20" t="s">
        <v>224</v>
      </c>
      <c r="C206" s="20" t="s">
        <v>225</v>
      </c>
      <c r="D206" s="20" t="s">
        <v>211</v>
      </c>
      <c r="E206" s="20" t="str">
        <f t="shared" si="31"/>
        <v>BAU BAU-WAKATOBI</v>
      </c>
      <c r="F206" s="21" t="s">
        <v>10</v>
      </c>
      <c r="G206" s="103"/>
      <c r="H206" s="103"/>
      <c r="I206" s="103"/>
      <c r="J206" s="103">
        <f t="shared" si="32"/>
        <v>0</v>
      </c>
      <c r="L206" s="6" t="s">
        <v>2</v>
      </c>
      <c r="M206" s="28" t="s">
        <v>197</v>
      </c>
      <c r="N206" s="6" t="s">
        <v>10</v>
      </c>
      <c r="O206" s="4">
        <f t="shared" si="33"/>
        <v>11</v>
      </c>
      <c r="P206" s="4">
        <f t="shared" si="34"/>
        <v>29</v>
      </c>
      <c r="Q206" s="4">
        <f t="shared" si="35"/>
        <v>18</v>
      </c>
      <c r="R206" s="4">
        <f t="shared" si="36"/>
        <v>58</v>
      </c>
    </row>
    <row r="207" spans="1:18" x14ac:dyDescent="0.25">
      <c r="L207" s="6" t="s">
        <v>2</v>
      </c>
      <c r="M207" s="28" t="s">
        <v>198</v>
      </c>
      <c r="N207" s="6" t="s">
        <v>10</v>
      </c>
      <c r="O207" s="4">
        <f t="shared" si="33"/>
        <v>0</v>
      </c>
      <c r="P207" s="4">
        <f t="shared" si="34"/>
        <v>0</v>
      </c>
      <c r="Q207" s="4">
        <f t="shared" si="35"/>
        <v>0</v>
      </c>
      <c r="R207" s="4">
        <f t="shared" si="36"/>
        <v>0</v>
      </c>
    </row>
    <row r="208" spans="1:18" x14ac:dyDescent="0.25">
      <c r="L208" s="6" t="s">
        <v>2</v>
      </c>
      <c r="M208" s="28" t="s">
        <v>199</v>
      </c>
      <c r="N208" s="6" t="s">
        <v>10</v>
      </c>
      <c r="O208" s="4">
        <f t="shared" si="33"/>
        <v>0</v>
      </c>
      <c r="P208" s="4">
        <f t="shared" si="34"/>
        <v>0</v>
      </c>
      <c r="Q208" s="4">
        <f t="shared" si="35"/>
        <v>0</v>
      </c>
      <c r="R208" s="4">
        <f t="shared" si="36"/>
        <v>0</v>
      </c>
    </row>
    <row r="209" spans="12:18" x14ac:dyDescent="0.25">
      <c r="L209" s="6" t="s">
        <v>2</v>
      </c>
      <c r="M209" s="28" t="s">
        <v>200</v>
      </c>
      <c r="N209" s="6" t="s">
        <v>10</v>
      </c>
      <c r="O209" s="4">
        <f t="shared" si="33"/>
        <v>0</v>
      </c>
      <c r="P209" s="4">
        <f t="shared" si="34"/>
        <v>0</v>
      </c>
      <c r="Q209" s="4">
        <f t="shared" si="35"/>
        <v>0</v>
      </c>
      <c r="R209" s="4">
        <f t="shared" si="36"/>
        <v>0</v>
      </c>
    </row>
    <row r="210" spans="12:18" x14ac:dyDescent="0.25">
      <c r="L210" s="6" t="s">
        <v>2</v>
      </c>
      <c r="M210" s="28" t="s">
        <v>201</v>
      </c>
      <c r="N210" s="6" t="s">
        <v>10</v>
      </c>
      <c r="O210" s="4">
        <f t="shared" si="33"/>
        <v>16</v>
      </c>
      <c r="P210" s="4">
        <f t="shared" si="34"/>
        <v>51</v>
      </c>
      <c r="Q210" s="4">
        <f t="shared" si="35"/>
        <v>45</v>
      </c>
      <c r="R210" s="4">
        <f t="shared" si="36"/>
        <v>112</v>
      </c>
    </row>
    <row r="211" spans="12:18" x14ac:dyDescent="0.25">
      <c r="L211" s="6" t="s">
        <v>2</v>
      </c>
      <c r="M211" s="28" t="s">
        <v>202</v>
      </c>
      <c r="N211" s="6" t="s">
        <v>10</v>
      </c>
      <c r="O211" s="4">
        <f t="shared" si="33"/>
        <v>9</v>
      </c>
      <c r="P211" s="4">
        <f t="shared" si="34"/>
        <v>27</v>
      </c>
      <c r="Q211" s="4">
        <f t="shared" si="35"/>
        <v>7</v>
      </c>
      <c r="R211" s="4">
        <f t="shared" si="36"/>
        <v>43</v>
      </c>
    </row>
    <row r="212" spans="12:18" x14ac:dyDescent="0.25">
      <c r="L212" s="6" t="s">
        <v>2</v>
      </c>
      <c r="M212" s="28" t="s">
        <v>203</v>
      </c>
      <c r="N212" s="6" t="s">
        <v>10</v>
      </c>
      <c r="O212" s="4">
        <f t="shared" si="33"/>
        <v>6</v>
      </c>
      <c r="P212" s="4">
        <f t="shared" si="34"/>
        <v>13</v>
      </c>
      <c r="Q212" s="4">
        <f t="shared" si="35"/>
        <v>8</v>
      </c>
      <c r="R212" s="4">
        <f t="shared" si="36"/>
        <v>27</v>
      </c>
    </row>
    <row r="213" spans="12:18" x14ac:dyDescent="0.25">
      <c r="L213" s="6" t="s">
        <v>2</v>
      </c>
      <c r="M213" s="28" t="s">
        <v>204</v>
      </c>
      <c r="N213" s="6" t="s">
        <v>10</v>
      </c>
      <c r="O213" s="4">
        <f t="shared" si="33"/>
        <v>7</v>
      </c>
      <c r="P213" s="4">
        <f t="shared" si="34"/>
        <v>23</v>
      </c>
      <c r="Q213" s="4">
        <f t="shared" si="35"/>
        <v>26</v>
      </c>
      <c r="R213" s="4">
        <f t="shared" si="36"/>
        <v>56</v>
      </c>
    </row>
    <row r="214" spans="12:18" x14ac:dyDescent="0.25">
      <c r="L214" s="6" t="s">
        <v>2</v>
      </c>
      <c r="M214" s="28" t="s">
        <v>205</v>
      </c>
      <c r="N214" s="6" t="s">
        <v>10</v>
      </c>
      <c r="O214" s="4">
        <f t="shared" si="33"/>
        <v>11</v>
      </c>
      <c r="P214" s="4">
        <f t="shared" si="34"/>
        <v>35</v>
      </c>
      <c r="Q214" s="4">
        <f t="shared" si="35"/>
        <v>36</v>
      </c>
      <c r="R214" s="4">
        <f t="shared" si="36"/>
        <v>82</v>
      </c>
    </row>
    <row r="215" spans="12:18" x14ac:dyDescent="0.25">
      <c r="L215" s="6" t="s">
        <v>2</v>
      </c>
      <c r="M215" s="28" t="s">
        <v>206</v>
      </c>
      <c r="N215" s="6" t="s">
        <v>10</v>
      </c>
      <c r="O215" s="4">
        <f t="shared" si="33"/>
        <v>5</v>
      </c>
      <c r="P215" s="4">
        <f t="shared" si="34"/>
        <v>12</v>
      </c>
      <c r="Q215" s="4">
        <f t="shared" si="35"/>
        <v>12</v>
      </c>
      <c r="R215" s="4">
        <f t="shared" si="36"/>
        <v>29</v>
      </c>
    </row>
    <row r="216" spans="12:18" x14ac:dyDescent="0.25">
      <c r="L216" s="6" t="s">
        <v>2</v>
      </c>
      <c r="M216" s="28" t="s">
        <v>207</v>
      </c>
      <c r="N216" s="6" t="s">
        <v>10</v>
      </c>
      <c r="O216" s="4">
        <f t="shared" si="33"/>
        <v>8</v>
      </c>
      <c r="P216" s="4">
        <f t="shared" si="34"/>
        <v>8</v>
      </c>
      <c r="Q216" s="4">
        <f t="shared" si="35"/>
        <v>1</v>
      </c>
      <c r="R216" s="4">
        <f t="shared" si="36"/>
        <v>17</v>
      </c>
    </row>
    <row r="217" spans="12:18" x14ac:dyDescent="0.25">
      <c r="L217" s="6" t="s">
        <v>2</v>
      </c>
      <c r="M217" s="28" t="s">
        <v>208</v>
      </c>
      <c r="N217" s="6" t="s">
        <v>10</v>
      </c>
      <c r="O217" s="4">
        <f t="shared" si="33"/>
        <v>0</v>
      </c>
      <c r="P217" s="4">
        <f t="shared" si="34"/>
        <v>9</v>
      </c>
      <c r="Q217" s="4">
        <f t="shared" si="35"/>
        <v>1</v>
      </c>
      <c r="R217" s="4">
        <f t="shared" si="36"/>
        <v>10</v>
      </c>
    </row>
    <row r="218" spans="12:18" x14ac:dyDescent="0.25">
      <c r="L218" s="6" t="s">
        <v>2</v>
      </c>
      <c r="M218" s="28" t="s">
        <v>209</v>
      </c>
      <c r="N218" s="6" t="s">
        <v>10</v>
      </c>
      <c r="O218" s="4">
        <f t="shared" si="33"/>
        <v>1</v>
      </c>
      <c r="P218" s="4">
        <f t="shared" si="34"/>
        <v>13</v>
      </c>
      <c r="Q218" s="4">
        <f t="shared" si="35"/>
        <v>13</v>
      </c>
      <c r="R218" s="4">
        <f t="shared" si="36"/>
        <v>27</v>
      </c>
    </row>
    <row r="219" spans="12:18" x14ac:dyDescent="0.25">
      <c r="L219" s="6" t="s">
        <v>2</v>
      </c>
      <c r="M219" s="28" t="s">
        <v>210</v>
      </c>
      <c r="N219" s="6" t="s">
        <v>10</v>
      </c>
      <c r="O219" s="4">
        <f t="shared" si="33"/>
        <v>19</v>
      </c>
      <c r="P219" s="4">
        <f t="shared" si="34"/>
        <v>28</v>
      </c>
      <c r="Q219" s="4">
        <f t="shared" si="35"/>
        <v>17</v>
      </c>
      <c r="R219" s="4">
        <f t="shared" si="36"/>
        <v>64</v>
      </c>
    </row>
    <row r="220" spans="12:18" x14ac:dyDescent="0.25">
      <c r="L220" s="6" t="s">
        <v>2</v>
      </c>
      <c r="M220" s="28" t="s">
        <v>211</v>
      </c>
      <c r="N220" s="6" t="s">
        <v>10</v>
      </c>
      <c r="O220" s="4">
        <f t="shared" si="33"/>
        <v>0</v>
      </c>
      <c r="P220" s="4">
        <f t="shared" si="34"/>
        <v>0</v>
      </c>
      <c r="Q220" s="4">
        <f t="shared" si="35"/>
        <v>0</v>
      </c>
      <c r="R220" s="4">
        <f t="shared" si="36"/>
        <v>0</v>
      </c>
    </row>
    <row r="221" spans="12:18" x14ac:dyDescent="0.25">
      <c r="L221" s="6" t="s">
        <v>77</v>
      </c>
      <c r="M221" s="28" t="s">
        <v>78</v>
      </c>
      <c r="N221" s="6" t="s">
        <v>10</v>
      </c>
      <c r="O221" s="4">
        <f t="shared" si="33"/>
        <v>0</v>
      </c>
      <c r="P221" s="4">
        <f t="shared" si="34"/>
        <v>0</v>
      </c>
      <c r="Q221" s="4">
        <f t="shared" si="35"/>
        <v>0</v>
      </c>
      <c r="R221" s="4">
        <f t="shared" si="36"/>
        <v>0</v>
      </c>
    </row>
    <row r="222" spans="12:18" x14ac:dyDescent="0.25">
      <c r="L222" s="6" t="s">
        <v>77</v>
      </c>
      <c r="M222" s="28" t="s">
        <v>79</v>
      </c>
      <c r="N222" s="6" t="s">
        <v>10</v>
      </c>
      <c r="O222" s="4">
        <f t="shared" si="33"/>
        <v>1</v>
      </c>
      <c r="P222" s="4">
        <f t="shared" si="34"/>
        <v>0</v>
      </c>
      <c r="Q222" s="4">
        <f t="shared" si="35"/>
        <v>0</v>
      </c>
      <c r="R222" s="4">
        <f t="shared" si="36"/>
        <v>1</v>
      </c>
    </row>
    <row r="223" spans="12:18" x14ac:dyDescent="0.25">
      <c r="L223" s="6" t="s">
        <v>77</v>
      </c>
      <c r="M223" s="28" t="s">
        <v>80</v>
      </c>
      <c r="N223" s="6" t="s">
        <v>10</v>
      </c>
      <c r="O223" s="4">
        <f t="shared" si="33"/>
        <v>0</v>
      </c>
      <c r="P223" s="4">
        <f t="shared" si="34"/>
        <v>0</v>
      </c>
      <c r="Q223" s="4">
        <f t="shared" si="35"/>
        <v>0</v>
      </c>
      <c r="R223" s="4">
        <f t="shared" si="36"/>
        <v>0</v>
      </c>
    </row>
    <row r="224" spans="12:18" x14ac:dyDescent="0.25">
      <c r="L224" s="6" t="s">
        <v>77</v>
      </c>
      <c r="M224" s="28" t="s">
        <v>81</v>
      </c>
      <c r="N224" s="6" t="s">
        <v>10</v>
      </c>
      <c r="O224" s="4">
        <f t="shared" si="33"/>
        <v>0</v>
      </c>
      <c r="P224" s="4">
        <f t="shared" si="34"/>
        <v>0</v>
      </c>
      <c r="Q224" s="4">
        <f t="shared" si="35"/>
        <v>0</v>
      </c>
      <c r="R224" s="4">
        <f t="shared" si="36"/>
        <v>0</v>
      </c>
    </row>
    <row r="225" spans="12:18" x14ac:dyDescent="0.25">
      <c r="L225" s="6" t="s">
        <v>77</v>
      </c>
      <c r="M225" s="28" t="s">
        <v>82</v>
      </c>
      <c r="N225" s="6" t="s">
        <v>10</v>
      </c>
      <c r="O225" s="4">
        <f t="shared" si="33"/>
        <v>0</v>
      </c>
      <c r="P225" s="4">
        <f t="shared" si="34"/>
        <v>0</v>
      </c>
      <c r="Q225" s="4">
        <f t="shared" si="35"/>
        <v>0</v>
      </c>
      <c r="R225" s="4">
        <f t="shared" si="36"/>
        <v>0</v>
      </c>
    </row>
    <row r="226" spans="12:18" x14ac:dyDescent="0.25">
      <c r="L226" s="6" t="s">
        <v>77</v>
      </c>
      <c r="M226" s="28" t="s">
        <v>83</v>
      </c>
      <c r="N226" s="6" t="s">
        <v>10</v>
      </c>
      <c r="O226" s="4">
        <f t="shared" si="33"/>
        <v>0</v>
      </c>
      <c r="P226" s="4">
        <f t="shared" si="34"/>
        <v>0</v>
      </c>
      <c r="Q226" s="4">
        <f t="shared" si="35"/>
        <v>0</v>
      </c>
      <c r="R226" s="4">
        <f t="shared" si="36"/>
        <v>0</v>
      </c>
    </row>
    <row r="227" spans="12:18" x14ac:dyDescent="0.25">
      <c r="L227" s="6" t="s">
        <v>77</v>
      </c>
      <c r="M227" s="28" t="s">
        <v>84</v>
      </c>
      <c r="N227" s="6" t="s">
        <v>10</v>
      </c>
      <c r="O227" s="4">
        <f t="shared" si="33"/>
        <v>0</v>
      </c>
      <c r="P227" s="4">
        <f t="shared" si="34"/>
        <v>0</v>
      </c>
      <c r="Q227" s="4">
        <f t="shared" si="35"/>
        <v>0</v>
      </c>
      <c r="R227" s="4">
        <f t="shared" si="36"/>
        <v>0</v>
      </c>
    </row>
    <row r="228" spans="12:18" x14ac:dyDescent="0.25">
      <c r="L228" s="6" t="s">
        <v>77</v>
      </c>
      <c r="M228" s="28" t="s">
        <v>85</v>
      </c>
      <c r="N228" s="6" t="s">
        <v>10</v>
      </c>
      <c r="O228" s="4">
        <f t="shared" si="33"/>
        <v>0</v>
      </c>
      <c r="P228" s="4">
        <f t="shared" si="34"/>
        <v>0</v>
      </c>
      <c r="Q228" s="4">
        <f t="shared" si="35"/>
        <v>0</v>
      </c>
      <c r="R228" s="4">
        <f t="shared" si="36"/>
        <v>0</v>
      </c>
    </row>
    <row r="229" spans="12:18" x14ac:dyDescent="0.25">
      <c r="L229" s="6" t="s">
        <v>77</v>
      </c>
      <c r="M229" s="28" t="s">
        <v>258</v>
      </c>
      <c r="N229" s="6" t="s">
        <v>10</v>
      </c>
      <c r="O229" s="4">
        <f t="shared" si="33"/>
        <v>0</v>
      </c>
      <c r="P229" s="4">
        <f t="shared" si="34"/>
        <v>0</v>
      </c>
      <c r="Q229" s="4">
        <f t="shared" si="35"/>
        <v>0</v>
      </c>
      <c r="R229" s="4">
        <f t="shared" si="36"/>
        <v>0</v>
      </c>
    </row>
    <row r="230" spans="12:18" x14ac:dyDescent="0.25">
      <c r="L230" s="6" t="s">
        <v>77</v>
      </c>
      <c r="M230" s="28" t="s">
        <v>4</v>
      </c>
      <c r="N230" s="6" t="s">
        <v>10</v>
      </c>
      <c r="O230" s="4">
        <f t="shared" si="33"/>
        <v>2</v>
      </c>
      <c r="P230" s="4">
        <f t="shared" si="34"/>
        <v>0</v>
      </c>
      <c r="Q230" s="4">
        <f t="shared" si="35"/>
        <v>0</v>
      </c>
      <c r="R230" s="4">
        <f t="shared" si="36"/>
        <v>2</v>
      </c>
    </row>
    <row r="231" spans="12:18" x14ac:dyDescent="0.25">
      <c r="L231" s="6" t="s">
        <v>77</v>
      </c>
      <c r="M231" s="28" t="s">
        <v>86</v>
      </c>
      <c r="N231" s="6" t="s">
        <v>10</v>
      </c>
      <c r="O231" s="4">
        <f t="shared" si="33"/>
        <v>0</v>
      </c>
      <c r="P231" s="4">
        <f t="shared" si="34"/>
        <v>0</v>
      </c>
      <c r="Q231" s="4">
        <f t="shared" si="35"/>
        <v>0</v>
      </c>
      <c r="R231" s="4">
        <f t="shared" si="36"/>
        <v>0</v>
      </c>
    </row>
    <row r="232" spans="12:18" x14ac:dyDescent="0.25">
      <c r="L232" s="6" t="s">
        <v>77</v>
      </c>
      <c r="M232" s="28" t="s">
        <v>87</v>
      </c>
      <c r="N232" s="6" t="s">
        <v>10</v>
      </c>
      <c r="O232" s="4">
        <f t="shared" si="33"/>
        <v>0</v>
      </c>
      <c r="P232" s="4">
        <f t="shared" si="34"/>
        <v>0</v>
      </c>
      <c r="Q232" s="4">
        <f t="shared" si="35"/>
        <v>0</v>
      </c>
      <c r="R232" s="4">
        <f t="shared" si="36"/>
        <v>0</v>
      </c>
    </row>
    <row r="233" spans="12:18" x14ac:dyDescent="0.25">
      <c r="L233" s="6" t="s">
        <v>77</v>
      </c>
      <c r="M233" s="28" t="s">
        <v>88</v>
      </c>
      <c r="N233" s="6" t="s">
        <v>10</v>
      </c>
      <c r="O233" s="4">
        <f t="shared" si="33"/>
        <v>1</v>
      </c>
      <c r="P233" s="4">
        <f t="shared" si="34"/>
        <v>0</v>
      </c>
      <c r="Q233" s="4">
        <f t="shared" si="35"/>
        <v>0</v>
      </c>
      <c r="R233" s="4">
        <f t="shared" si="36"/>
        <v>1</v>
      </c>
    </row>
    <row r="234" spans="12:18" x14ac:dyDescent="0.25">
      <c r="L234" s="6" t="s">
        <v>77</v>
      </c>
      <c r="M234" s="28" t="s">
        <v>89</v>
      </c>
      <c r="N234" s="6" t="s">
        <v>10</v>
      </c>
      <c r="O234" s="4">
        <f t="shared" ref="O234:O265" si="37">SUMIF($D:$D,$M234,G:G)</f>
        <v>0</v>
      </c>
      <c r="P234" s="4">
        <f t="shared" ref="P234:P265" si="38">SUMIF($D:$D,$M234,H:H)</f>
        <v>0</v>
      </c>
      <c r="Q234" s="4">
        <f t="shared" ref="Q234:Q265" si="39">SUMIF($D:$D,$M234,I:I)</f>
        <v>0</v>
      </c>
      <c r="R234" s="4">
        <f t="shared" si="36"/>
        <v>0</v>
      </c>
    </row>
    <row r="235" spans="12:18" x14ac:dyDescent="0.25">
      <c r="L235" s="6" t="s">
        <v>77</v>
      </c>
      <c r="M235" s="28" t="s">
        <v>90</v>
      </c>
      <c r="N235" s="6" t="s">
        <v>10</v>
      </c>
      <c r="O235" s="4">
        <f t="shared" si="37"/>
        <v>0</v>
      </c>
      <c r="P235" s="4">
        <f t="shared" si="38"/>
        <v>0</v>
      </c>
      <c r="Q235" s="4">
        <f t="shared" si="39"/>
        <v>0</v>
      </c>
      <c r="R235" s="4">
        <f t="shared" si="36"/>
        <v>0</v>
      </c>
    </row>
    <row r="236" spans="12:18" x14ac:dyDescent="0.25">
      <c r="L236" s="6" t="s">
        <v>77</v>
      </c>
      <c r="M236" s="28" t="s">
        <v>91</v>
      </c>
      <c r="N236" s="6" t="s">
        <v>10</v>
      </c>
      <c r="O236" s="4">
        <f t="shared" si="37"/>
        <v>7</v>
      </c>
      <c r="P236" s="4">
        <f t="shared" si="38"/>
        <v>3</v>
      </c>
      <c r="Q236" s="4">
        <f t="shared" si="39"/>
        <v>0</v>
      </c>
      <c r="R236" s="4">
        <f t="shared" si="36"/>
        <v>10</v>
      </c>
    </row>
    <row r="237" spans="12:18" x14ac:dyDescent="0.25">
      <c r="L237" s="6" t="s">
        <v>77</v>
      </c>
      <c r="M237" s="28" t="s">
        <v>92</v>
      </c>
      <c r="N237" s="6" t="s">
        <v>10</v>
      </c>
      <c r="O237" s="4">
        <f t="shared" si="37"/>
        <v>13</v>
      </c>
      <c r="P237" s="4">
        <f t="shared" si="38"/>
        <v>2</v>
      </c>
      <c r="Q237" s="4">
        <f t="shared" si="39"/>
        <v>0</v>
      </c>
      <c r="R237" s="4">
        <f t="shared" si="36"/>
        <v>15</v>
      </c>
    </row>
    <row r="238" spans="12:18" x14ac:dyDescent="0.25">
      <c r="L238" s="6" t="s">
        <v>77</v>
      </c>
      <c r="M238" s="28" t="s">
        <v>219</v>
      </c>
      <c r="N238" s="6" t="s">
        <v>10</v>
      </c>
      <c r="O238" s="4">
        <f t="shared" si="37"/>
        <v>6</v>
      </c>
      <c r="P238" s="4">
        <f t="shared" si="38"/>
        <v>0</v>
      </c>
      <c r="Q238" s="4">
        <f t="shared" si="39"/>
        <v>0</v>
      </c>
      <c r="R238" s="4">
        <f t="shared" si="36"/>
        <v>6</v>
      </c>
    </row>
    <row r="239" spans="12:18" x14ac:dyDescent="0.25">
      <c r="L239" s="6" t="s">
        <v>77</v>
      </c>
      <c r="M239" s="28" t="s">
        <v>93</v>
      </c>
      <c r="N239" s="6" t="s">
        <v>10</v>
      </c>
      <c r="O239" s="4">
        <f t="shared" si="37"/>
        <v>0</v>
      </c>
      <c r="P239" s="4">
        <f t="shared" si="38"/>
        <v>0</v>
      </c>
      <c r="Q239" s="4">
        <f t="shared" si="39"/>
        <v>0</v>
      </c>
      <c r="R239" s="4">
        <f t="shared" si="36"/>
        <v>0</v>
      </c>
    </row>
    <row r="240" spans="12:18" x14ac:dyDescent="0.25">
      <c r="L240" s="6" t="s">
        <v>77</v>
      </c>
      <c r="M240" s="28" t="s">
        <v>94</v>
      </c>
      <c r="N240" s="6" t="s">
        <v>10</v>
      </c>
      <c r="O240" s="4">
        <f t="shared" si="37"/>
        <v>0</v>
      </c>
      <c r="P240" s="4">
        <f t="shared" si="38"/>
        <v>0</v>
      </c>
      <c r="Q240" s="4">
        <f t="shared" si="39"/>
        <v>0</v>
      </c>
      <c r="R240" s="4">
        <f t="shared" si="36"/>
        <v>0</v>
      </c>
    </row>
    <row r="241" spans="12:18" x14ac:dyDescent="0.25">
      <c r="L241" s="6" t="s">
        <v>77</v>
      </c>
      <c r="M241" s="28" t="s">
        <v>95</v>
      </c>
      <c r="N241" s="6" t="s">
        <v>10</v>
      </c>
      <c r="O241" s="4">
        <f t="shared" si="37"/>
        <v>0</v>
      </c>
      <c r="P241" s="4">
        <f t="shared" si="38"/>
        <v>0</v>
      </c>
      <c r="Q241" s="4">
        <f t="shared" si="39"/>
        <v>0</v>
      </c>
      <c r="R241" s="4">
        <f t="shared" si="36"/>
        <v>0</v>
      </c>
    </row>
    <row r="242" spans="12:18" x14ac:dyDescent="0.25">
      <c r="L242" s="6" t="s">
        <v>77</v>
      </c>
      <c r="M242" s="28" t="s">
        <v>96</v>
      </c>
      <c r="N242" s="6" t="s">
        <v>10</v>
      </c>
      <c r="O242" s="4">
        <f t="shared" si="37"/>
        <v>0</v>
      </c>
      <c r="P242" s="4">
        <f t="shared" si="38"/>
        <v>0</v>
      </c>
      <c r="Q242" s="4">
        <f t="shared" si="39"/>
        <v>0</v>
      </c>
      <c r="R242" s="4">
        <f t="shared" si="36"/>
        <v>0</v>
      </c>
    </row>
    <row r="243" spans="12:18" x14ac:dyDescent="0.25">
      <c r="L243" s="6" t="s">
        <v>77</v>
      </c>
      <c r="M243" s="28" t="s">
        <v>97</v>
      </c>
      <c r="N243" s="6" t="s">
        <v>10</v>
      </c>
      <c r="O243" s="4">
        <f t="shared" si="37"/>
        <v>0</v>
      </c>
      <c r="P243" s="4">
        <f t="shared" si="38"/>
        <v>0</v>
      </c>
      <c r="Q243" s="4">
        <f t="shared" si="39"/>
        <v>0</v>
      </c>
      <c r="R243" s="4">
        <f t="shared" si="36"/>
        <v>0</v>
      </c>
    </row>
    <row r="244" spans="12:18" x14ac:dyDescent="0.25">
      <c r="L244" s="6" t="s">
        <v>77</v>
      </c>
      <c r="M244" s="28" t="s">
        <v>98</v>
      </c>
      <c r="N244" s="6" t="s">
        <v>10</v>
      </c>
      <c r="O244" s="4">
        <f t="shared" si="37"/>
        <v>0</v>
      </c>
      <c r="P244" s="4">
        <f t="shared" si="38"/>
        <v>0</v>
      </c>
      <c r="Q244" s="4">
        <f t="shared" si="39"/>
        <v>0</v>
      </c>
      <c r="R244" s="4">
        <f t="shared" si="36"/>
        <v>0</v>
      </c>
    </row>
    <row r="245" spans="12:18" x14ac:dyDescent="0.25">
      <c r="L245" s="6" t="s">
        <v>77</v>
      </c>
      <c r="M245" s="28" t="s">
        <v>99</v>
      </c>
      <c r="N245" s="6" t="s">
        <v>10</v>
      </c>
      <c r="O245" s="4">
        <f t="shared" si="37"/>
        <v>0</v>
      </c>
      <c r="P245" s="4">
        <f t="shared" si="38"/>
        <v>0</v>
      </c>
      <c r="Q245" s="4">
        <f t="shared" si="39"/>
        <v>0</v>
      </c>
      <c r="R245" s="4">
        <f t="shared" si="36"/>
        <v>0</v>
      </c>
    </row>
    <row r="246" spans="12:18" x14ac:dyDescent="0.25">
      <c r="L246" s="6" t="s">
        <v>77</v>
      </c>
      <c r="M246" s="28" t="s">
        <v>100</v>
      </c>
      <c r="N246" s="6" t="s">
        <v>10</v>
      </c>
      <c r="O246" s="4">
        <f t="shared" si="37"/>
        <v>0</v>
      </c>
      <c r="P246" s="4">
        <f t="shared" si="38"/>
        <v>0</v>
      </c>
      <c r="Q246" s="4">
        <f t="shared" si="39"/>
        <v>0</v>
      </c>
      <c r="R246" s="4">
        <f t="shared" si="36"/>
        <v>0</v>
      </c>
    </row>
    <row r="247" spans="12:18" x14ac:dyDescent="0.25">
      <c r="L247" s="6" t="s">
        <v>77</v>
      </c>
      <c r="M247" s="28" t="s">
        <v>101</v>
      </c>
      <c r="N247" s="6" t="s">
        <v>10</v>
      </c>
      <c r="O247" s="4">
        <f t="shared" si="37"/>
        <v>1</v>
      </c>
      <c r="P247" s="4">
        <f t="shared" si="38"/>
        <v>0</v>
      </c>
      <c r="Q247" s="4">
        <f t="shared" si="39"/>
        <v>0</v>
      </c>
      <c r="R247" s="4">
        <f t="shared" si="36"/>
        <v>1</v>
      </c>
    </row>
    <row r="248" spans="12:18" x14ac:dyDescent="0.25">
      <c r="L248" s="6" t="s">
        <v>77</v>
      </c>
      <c r="M248" s="28" t="s">
        <v>102</v>
      </c>
      <c r="N248" s="6" t="s">
        <v>10</v>
      </c>
      <c r="O248" s="4">
        <f t="shared" si="37"/>
        <v>0</v>
      </c>
      <c r="P248" s="4">
        <f t="shared" si="38"/>
        <v>0</v>
      </c>
      <c r="Q248" s="4">
        <f t="shared" si="39"/>
        <v>0</v>
      </c>
      <c r="R248" s="4">
        <f t="shared" si="36"/>
        <v>0</v>
      </c>
    </row>
    <row r="249" spans="12:18" x14ac:dyDescent="0.25">
      <c r="L249" s="6" t="s">
        <v>77</v>
      </c>
      <c r="M249" s="28" t="s">
        <v>103</v>
      </c>
      <c r="N249" s="6" t="s">
        <v>10</v>
      </c>
      <c r="O249" s="4">
        <f t="shared" si="37"/>
        <v>0</v>
      </c>
      <c r="P249" s="4">
        <f t="shared" si="38"/>
        <v>0</v>
      </c>
      <c r="Q249" s="4">
        <f t="shared" si="39"/>
        <v>0</v>
      </c>
      <c r="R249" s="4">
        <f t="shared" si="36"/>
        <v>0</v>
      </c>
    </row>
    <row r="250" spans="12:18" x14ac:dyDescent="0.25">
      <c r="L250" s="6" t="s">
        <v>77</v>
      </c>
      <c r="M250" s="28" t="s">
        <v>256</v>
      </c>
      <c r="N250" s="6" t="s">
        <v>10</v>
      </c>
      <c r="O250" s="4">
        <f t="shared" si="37"/>
        <v>0</v>
      </c>
      <c r="P250" s="4">
        <f t="shared" si="38"/>
        <v>0</v>
      </c>
      <c r="Q250" s="4">
        <f t="shared" si="39"/>
        <v>0</v>
      </c>
      <c r="R250" s="4">
        <f t="shared" si="36"/>
        <v>0</v>
      </c>
    </row>
    <row r="251" spans="12:18" x14ac:dyDescent="0.25">
      <c r="L251" s="6" t="s">
        <v>77</v>
      </c>
      <c r="M251" s="28" t="s">
        <v>104</v>
      </c>
      <c r="N251" s="6" t="s">
        <v>10</v>
      </c>
      <c r="O251" s="4">
        <f t="shared" si="37"/>
        <v>1</v>
      </c>
      <c r="P251" s="4">
        <f t="shared" si="38"/>
        <v>2</v>
      </c>
      <c r="Q251" s="4">
        <f t="shared" si="39"/>
        <v>0</v>
      </c>
      <c r="R251" s="4">
        <f t="shared" si="36"/>
        <v>3</v>
      </c>
    </row>
    <row r="252" spans="12:18" x14ac:dyDescent="0.25">
      <c r="L252" s="6" t="s">
        <v>77</v>
      </c>
      <c r="M252" s="28" t="s">
        <v>105</v>
      </c>
      <c r="N252" s="6" t="s">
        <v>10</v>
      </c>
      <c r="O252" s="4">
        <f t="shared" si="37"/>
        <v>2</v>
      </c>
      <c r="P252" s="4">
        <f t="shared" si="38"/>
        <v>1</v>
      </c>
      <c r="Q252" s="4">
        <f t="shared" si="39"/>
        <v>0</v>
      </c>
      <c r="R252" s="4">
        <f t="shared" si="36"/>
        <v>3</v>
      </c>
    </row>
    <row r="253" spans="12:18" x14ac:dyDescent="0.25">
      <c r="L253" s="6" t="s">
        <v>77</v>
      </c>
      <c r="M253" s="28" t="s">
        <v>106</v>
      </c>
      <c r="N253" s="6" t="s">
        <v>10</v>
      </c>
      <c r="O253" s="4">
        <f t="shared" si="37"/>
        <v>0</v>
      </c>
      <c r="P253" s="4">
        <f t="shared" si="38"/>
        <v>0</v>
      </c>
      <c r="Q253" s="4">
        <f t="shared" si="39"/>
        <v>0</v>
      </c>
      <c r="R253" s="4">
        <f t="shared" si="36"/>
        <v>0</v>
      </c>
    </row>
    <row r="254" spans="12:18" x14ac:dyDescent="0.25">
      <c r="L254" s="6" t="s">
        <v>77</v>
      </c>
      <c r="M254" s="28" t="s">
        <v>107</v>
      </c>
      <c r="N254" s="6" t="s">
        <v>10</v>
      </c>
      <c r="O254" s="4">
        <f t="shared" si="37"/>
        <v>0</v>
      </c>
      <c r="P254" s="4">
        <f t="shared" si="38"/>
        <v>0</v>
      </c>
      <c r="Q254" s="4">
        <f t="shared" si="39"/>
        <v>0</v>
      </c>
      <c r="R254" s="4">
        <f t="shared" si="36"/>
        <v>0</v>
      </c>
    </row>
    <row r="255" spans="12:18" x14ac:dyDescent="0.25">
      <c r="L255" s="6" t="s">
        <v>77</v>
      </c>
      <c r="M255" s="28" t="s">
        <v>108</v>
      </c>
      <c r="N255" s="6" t="s">
        <v>10</v>
      </c>
      <c r="O255" s="4">
        <f t="shared" si="37"/>
        <v>0</v>
      </c>
      <c r="P255" s="4">
        <f t="shared" si="38"/>
        <v>0</v>
      </c>
      <c r="Q255" s="4">
        <f t="shared" si="39"/>
        <v>0</v>
      </c>
      <c r="R255" s="4">
        <f t="shared" si="36"/>
        <v>0</v>
      </c>
    </row>
    <row r="256" spans="12:18" x14ac:dyDescent="0.25">
      <c r="L256" s="6" t="s">
        <v>77</v>
      </c>
      <c r="M256" s="28" t="s">
        <v>259</v>
      </c>
      <c r="N256" s="6" t="s">
        <v>10</v>
      </c>
      <c r="O256" s="4">
        <f t="shared" si="37"/>
        <v>0</v>
      </c>
      <c r="P256" s="4">
        <f t="shared" si="38"/>
        <v>0</v>
      </c>
      <c r="Q256" s="4">
        <f t="shared" si="39"/>
        <v>0</v>
      </c>
      <c r="R256" s="4">
        <f t="shared" si="36"/>
        <v>0</v>
      </c>
    </row>
    <row r="257" spans="12:18" x14ac:dyDescent="0.25">
      <c r="L257" s="6" t="s">
        <v>77</v>
      </c>
      <c r="M257" s="28" t="s">
        <v>109</v>
      </c>
      <c r="N257" s="6" t="s">
        <v>10</v>
      </c>
      <c r="O257" s="4">
        <f t="shared" si="37"/>
        <v>0</v>
      </c>
      <c r="P257" s="4">
        <f t="shared" si="38"/>
        <v>0</v>
      </c>
      <c r="Q257" s="4">
        <f t="shared" si="39"/>
        <v>0</v>
      </c>
      <c r="R257" s="4">
        <f t="shared" si="36"/>
        <v>0</v>
      </c>
    </row>
    <row r="258" spans="12:18" x14ac:dyDescent="0.25">
      <c r="L258" s="6" t="s">
        <v>77</v>
      </c>
      <c r="M258" s="28" t="s">
        <v>110</v>
      </c>
      <c r="N258" s="6" t="s">
        <v>10</v>
      </c>
      <c r="O258" s="4">
        <f t="shared" si="37"/>
        <v>0</v>
      </c>
      <c r="P258" s="4">
        <f t="shared" si="38"/>
        <v>0</v>
      </c>
      <c r="Q258" s="4">
        <f t="shared" si="39"/>
        <v>0</v>
      </c>
      <c r="R258" s="4">
        <f t="shared" si="36"/>
        <v>0</v>
      </c>
    </row>
    <row r="259" spans="12:18" x14ac:dyDescent="0.25">
      <c r="L259" s="6" t="s">
        <v>77</v>
      </c>
      <c r="M259" s="28" t="s">
        <v>111</v>
      </c>
      <c r="N259" s="6" t="s">
        <v>10</v>
      </c>
      <c r="O259" s="4">
        <f t="shared" si="37"/>
        <v>0</v>
      </c>
      <c r="P259" s="4">
        <f t="shared" si="38"/>
        <v>0</v>
      </c>
      <c r="Q259" s="4">
        <f t="shared" si="39"/>
        <v>0</v>
      </c>
      <c r="R259" s="4">
        <f t="shared" si="36"/>
        <v>0</v>
      </c>
    </row>
    <row r="260" spans="12:18" x14ac:dyDescent="0.25">
      <c r="L260" s="6" t="s">
        <v>77</v>
      </c>
      <c r="M260" s="28" t="s">
        <v>218</v>
      </c>
      <c r="N260" s="6" t="s">
        <v>10</v>
      </c>
      <c r="O260" s="4">
        <f t="shared" si="37"/>
        <v>0</v>
      </c>
      <c r="P260" s="4">
        <f t="shared" si="38"/>
        <v>0</v>
      </c>
      <c r="Q260" s="4">
        <f t="shared" si="39"/>
        <v>0</v>
      </c>
      <c r="R260" s="4">
        <f t="shared" si="36"/>
        <v>0</v>
      </c>
    </row>
    <row r="261" spans="12:18" x14ac:dyDescent="0.25">
      <c r="L261" s="6" t="s">
        <v>77</v>
      </c>
      <c r="M261" s="28" t="s">
        <v>112</v>
      </c>
      <c r="N261" s="6" t="s">
        <v>10</v>
      </c>
      <c r="O261" s="4">
        <f t="shared" si="37"/>
        <v>0</v>
      </c>
      <c r="P261" s="4">
        <f t="shared" si="38"/>
        <v>0</v>
      </c>
      <c r="Q261" s="4">
        <f t="shared" si="39"/>
        <v>0</v>
      </c>
      <c r="R261" s="4">
        <f t="shared" si="36"/>
        <v>0</v>
      </c>
    </row>
    <row r="262" spans="12:18" x14ac:dyDescent="0.25">
      <c r="L262" s="6" t="s">
        <v>77</v>
      </c>
      <c r="M262" s="28" t="s">
        <v>113</v>
      </c>
      <c r="N262" s="6" t="s">
        <v>10</v>
      </c>
      <c r="O262" s="4">
        <f t="shared" si="37"/>
        <v>0</v>
      </c>
      <c r="P262" s="4">
        <f t="shared" si="38"/>
        <v>0</v>
      </c>
      <c r="Q262" s="4">
        <f t="shared" si="39"/>
        <v>0</v>
      </c>
      <c r="R262" s="4">
        <f t="shared" si="36"/>
        <v>0</v>
      </c>
    </row>
    <row r="263" spans="12:18" x14ac:dyDescent="0.25">
      <c r="L263" s="6" t="s">
        <v>77</v>
      </c>
      <c r="M263" s="28" t="s">
        <v>114</v>
      </c>
      <c r="N263" s="6" t="s">
        <v>10</v>
      </c>
      <c r="O263" s="4">
        <f t="shared" si="37"/>
        <v>0</v>
      </c>
      <c r="P263" s="4">
        <f t="shared" si="38"/>
        <v>0</v>
      </c>
      <c r="Q263" s="4">
        <f t="shared" si="39"/>
        <v>0</v>
      </c>
      <c r="R263" s="4">
        <f t="shared" si="36"/>
        <v>0</v>
      </c>
    </row>
    <row r="264" spans="12:18" x14ac:dyDescent="0.25">
      <c r="L264" s="6" t="s">
        <v>77</v>
      </c>
      <c r="M264" s="28" t="s">
        <v>5</v>
      </c>
      <c r="N264" s="6" t="s">
        <v>10</v>
      </c>
      <c r="O264" s="4">
        <f t="shared" si="37"/>
        <v>4</v>
      </c>
      <c r="P264" s="4">
        <f t="shared" si="38"/>
        <v>0</v>
      </c>
      <c r="Q264" s="4">
        <f t="shared" si="39"/>
        <v>0</v>
      </c>
      <c r="R264" s="4">
        <f t="shared" si="36"/>
        <v>4</v>
      </c>
    </row>
    <row r="265" spans="12:18" x14ac:dyDescent="0.25">
      <c r="L265" s="6" t="s">
        <v>77</v>
      </c>
      <c r="M265" s="28" t="s">
        <v>115</v>
      </c>
      <c r="N265" s="6" t="s">
        <v>10</v>
      </c>
      <c r="O265" s="4">
        <f t="shared" si="37"/>
        <v>0</v>
      </c>
      <c r="P265" s="4">
        <f t="shared" si="38"/>
        <v>0</v>
      </c>
      <c r="Q265" s="4">
        <f t="shared" si="39"/>
        <v>0</v>
      </c>
      <c r="R265" s="4">
        <f t="shared" si="36"/>
        <v>0</v>
      </c>
    </row>
    <row r="266" spans="12:18" x14ac:dyDescent="0.25">
      <c r="L266" s="6" t="s">
        <v>77</v>
      </c>
      <c r="M266" s="28" t="s">
        <v>116</v>
      </c>
      <c r="N266" s="6" t="s">
        <v>10</v>
      </c>
      <c r="O266" s="4">
        <f t="shared" ref="O266:O273" si="40">SUMIF($D:$D,$M266,G:G)</f>
        <v>0</v>
      </c>
      <c r="P266" s="4">
        <f t="shared" ref="P266:P273" si="41">SUMIF($D:$D,$M266,H:H)</f>
        <v>0</v>
      </c>
      <c r="Q266" s="4">
        <f t="shared" ref="Q266:Q273" si="42">SUMIF($D:$D,$M266,I:I)</f>
        <v>0</v>
      </c>
      <c r="R266" s="4">
        <f t="shared" si="36"/>
        <v>0</v>
      </c>
    </row>
    <row r="267" spans="12:18" x14ac:dyDescent="0.25">
      <c r="L267" s="6" t="s">
        <v>77</v>
      </c>
      <c r="M267" s="28" t="s">
        <v>260</v>
      </c>
      <c r="N267" s="6" t="s">
        <v>10</v>
      </c>
      <c r="O267" s="4">
        <f t="shared" si="40"/>
        <v>0</v>
      </c>
      <c r="P267" s="4">
        <f t="shared" si="41"/>
        <v>0</v>
      </c>
      <c r="Q267" s="4">
        <f t="shared" si="42"/>
        <v>0</v>
      </c>
      <c r="R267" s="4">
        <f t="shared" ref="R267:R273" si="43">SUM(O267:Q267)</f>
        <v>0</v>
      </c>
    </row>
    <row r="268" spans="12:18" x14ac:dyDescent="0.25">
      <c r="L268" s="6" t="s">
        <v>77</v>
      </c>
      <c r="M268" s="28" t="s">
        <v>117</v>
      </c>
      <c r="N268" s="6" t="s">
        <v>10</v>
      </c>
      <c r="O268" s="4">
        <f t="shared" si="40"/>
        <v>0</v>
      </c>
      <c r="P268" s="4">
        <f t="shared" si="41"/>
        <v>0</v>
      </c>
      <c r="Q268" s="4">
        <f t="shared" si="42"/>
        <v>0</v>
      </c>
      <c r="R268" s="4">
        <f t="shared" si="43"/>
        <v>0</v>
      </c>
    </row>
    <row r="269" spans="12:18" x14ac:dyDescent="0.25">
      <c r="L269" s="6" t="s">
        <v>77</v>
      </c>
      <c r="M269" s="28" t="s">
        <v>118</v>
      </c>
      <c r="N269" s="6" t="s">
        <v>10</v>
      </c>
      <c r="O269" s="4">
        <f t="shared" si="40"/>
        <v>0</v>
      </c>
      <c r="P269" s="4">
        <f t="shared" si="41"/>
        <v>0</v>
      </c>
      <c r="Q269" s="4">
        <f t="shared" si="42"/>
        <v>0</v>
      </c>
      <c r="R269" s="4">
        <f t="shared" si="43"/>
        <v>0</v>
      </c>
    </row>
    <row r="270" spans="12:18" x14ac:dyDescent="0.25">
      <c r="L270" s="6" t="s">
        <v>77</v>
      </c>
      <c r="M270" s="28" t="s">
        <v>119</v>
      </c>
      <c r="N270" s="6" t="s">
        <v>10</v>
      </c>
      <c r="O270" s="4">
        <f t="shared" si="40"/>
        <v>0</v>
      </c>
      <c r="P270" s="4">
        <f t="shared" si="41"/>
        <v>0</v>
      </c>
      <c r="Q270" s="4">
        <f t="shared" si="42"/>
        <v>0</v>
      </c>
      <c r="R270" s="4">
        <f t="shared" si="43"/>
        <v>0</v>
      </c>
    </row>
    <row r="271" spans="12:18" x14ac:dyDescent="0.25">
      <c r="L271" s="6" t="s">
        <v>77</v>
      </c>
      <c r="M271" s="28" t="s">
        <v>120</v>
      </c>
      <c r="N271" s="6" t="s">
        <v>10</v>
      </c>
      <c r="O271" s="4">
        <f t="shared" si="40"/>
        <v>0</v>
      </c>
      <c r="P271" s="4">
        <f t="shared" si="41"/>
        <v>0</v>
      </c>
      <c r="Q271" s="4">
        <f t="shared" si="42"/>
        <v>0</v>
      </c>
      <c r="R271" s="4">
        <f t="shared" si="43"/>
        <v>0</v>
      </c>
    </row>
    <row r="272" spans="12:18" x14ac:dyDescent="0.25">
      <c r="L272" s="6" t="s">
        <v>77</v>
      </c>
      <c r="M272" s="28" t="s">
        <v>121</v>
      </c>
      <c r="N272" s="6" t="s">
        <v>10</v>
      </c>
      <c r="O272" s="4">
        <f t="shared" si="40"/>
        <v>0</v>
      </c>
      <c r="P272" s="4">
        <f t="shared" si="41"/>
        <v>0</v>
      </c>
      <c r="Q272" s="4">
        <f t="shared" si="42"/>
        <v>0</v>
      </c>
      <c r="R272" s="4">
        <f t="shared" si="43"/>
        <v>0</v>
      </c>
    </row>
    <row r="273" spans="12:18" x14ac:dyDescent="0.25">
      <c r="L273" s="6" t="s">
        <v>77</v>
      </c>
      <c r="M273" s="28" t="s">
        <v>122</v>
      </c>
      <c r="N273" s="6" t="s">
        <v>10</v>
      </c>
      <c r="O273" s="4">
        <f t="shared" si="40"/>
        <v>0</v>
      </c>
      <c r="P273" s="4">
        <f t="shared" si="41"/>
        <v>0</v>
      </c>
      <c r="Q273" s="4">
        <f t="shared" si="42"/>
        <v>0</v>
      </c>
      <c r="R273" s="4">
        <f t="shared" si="43"/>
        <v>0</v>
      </c>
    </row>
  </sheetData>
  <autoFilter ref="A1:J206" xr:uid="{E3FBB137-819E-4033-9A25-6478DDA77718}">
    <filterColumn colId="0">
      <filters>
        <filter val="KALIMANTAN"/>
      </filters>
    </filterColumn>
  </autoFilter>
  <sortState xmlns:xlrd2="http://schemas.microsoft.com/office/spreadsheetml/2017/richdata2" ref="A2:J206">
    <sortCondition ref="A2:A206"/>
    <sortCondition ref="D2:D206"/>
    <sortCondition ref="C2:C206"/>
  </sortState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tabColor rgb="FFFFFF00"/>
  </sheetPr>
  <dimension ref="A1:R273"/>
  <sheetViews>
    <sheetView zoomScaleNormal="100" workbookViewId="0">
      <selection activeCell="H121" sqref="H121"/>
    </sheetView>
  </sheetViews>
  <sheetFormatPr defaultRowHeight="15" outlineLevelCol="1" x14ac:dyDescent="0.25"/>
  <cols>
    <col min="1" max="1" width="11.5703125" bestFit="1" customWidth="1"/>
    <col min="2" max="2" width="12.85546875" bestFit="1" customWidth="1"/>
    <col min="3" max="3" width="22.28515625" bestFit="1" customWidth="1"/>
    <col min="4" max="4" width="27.85546875" bestFit="1" customWidth="1"/>
    <col min="5" max="5" width="48.7109375" bestFit="1" customWidth="1" outlineLevel="1"/>
    <col min="6" max="6" width="13.42578125" bestFit="1" customWidth="1"/>
    <col min="7" max="9" width="8.85546875" style="104" customWidth="1"/>
    <col min="10" max="10" width="8.5703125" style="104" customWidth="1"/>
    <col min="12" max="12" width="20.140625" style="75" bestFit="1" customWidth="1"/>
    <col min="13" max="13" width="33.85546875" bestFit="1" customWidth="1"/>
    <col min="14" max="14" width="13.42578125" bestFit="1" customWidth="1"/>
    <col min="15" max="15" width="6.42578125" bestFit="1" customWidth="1"/>
    <col min="16" max="16" width="5.85546875" bestFit="1" customWidth="1"/>
    <col min="17" max="17" width="6.42578125" bestFit="1" customWidth="1"/>
    <col min="18" max="18" width="8.5703125" bestFit="1" customWidth="1"/>
    <col min="19" max="19" width="6" bestFit="1" customWidth="1"/>
  </cols>
  <sheetData>
    <row r="1" spans="1:18" ht="15.75" x14ac:dyDescent="0.25">
      <c r="A1" s="2" t="s">
        <v>0</v>
      </c>
      <c r="B1" s="2" t="s">
        <v>233</v>
      </c>
      <c r="C1" s="2" t="s">
        <v>234</v>
      </c>
      <c r="D1" s="2" t="s">
        <v>20</v>
      </c>
      <c r="E1" s="2" t="str">
        <f t="shared" ref="E1" si="0">C1&amp;"-"&amp;D1</f>
        <v>SALES CLUSTER-KABUPATEN</v>
      </c>
      <c r="F1" s="2" t="s">
        <v>11</v>
      </c>
      <c r="G1" s="106" t="s">
        <v>13</v>
      </c>
      <c r="H1" s="106" t="s">
        <v>14</v>
      </c>
      <c r="I1" s="106" t="s">
        <v>15</v>
      </c>
      <c r="J1" s="106" t="s">
        <v>19</v>
      </c>
      <c r="L1" s="19" t="s">
        <v>214</v>
      </c>
    </row>
    <row r="2" spans="1:18" hidden="1" x14ac:dyDescent="0.25">
      <c r="A2" s="20" t="s">
        <v>1</v>
      </c>
      <c r="B2" s="20" t="s">
        <v>235</v>
      </c>
      <c r="C2" s="20" t="s">
        <v>236</v>
      </c>
      <c r="D2" s="20" t="s">
        <v>21</v>
      </c>
      <c r="E2" s="20" t="str">
        <f t="shared" ref="E2:E40" si="1">C2&amp;"-"&amp;D2</f>
        <v>BANUA ENAM-BALANGAN</v>
      </c>
      <c r="F2" s="21" t="s">
        <v>7</v>
      </c>
      <c r="G2" s="103">
        <v>8</v>
      </c>
      <c r="H2" s="103">
        <v>7</v>
      </c>
      <c r="I2" s="103">
        <v>8</v>
      </c>
      <c r="J2" s="103">
        <f t="shared" ref="J2:J65" si="2">SUM(G2:I2)</f>
        <v>23</v>
      </c>
    </row>
    <row r="3" spans="1:18" hidden="1" x14ac:dyDescent="0.25">
      <c r="A3" s="20" t="s">
        <v>1</v>
      </c>
      <c r="B3" s="20" t="s">
        <v>235</v>
      </c>
      <c r="C3" s="20" t="s">
        <v>237</v>
      </c>
      <c r="D3" s="20" t="s">
        <v>22</v>
      </c>
      <c r="E3" s="20" t="str">
        <f t="shared" si="1"/>
        <v>MARTAPURA-BANJAR</v>
      </c>
      <c r="F3" s="21" t="s">
        <v>7</v>
      </c>
      <c r="G3" s="103">
        <v>29</v>
      </c>
      <c r="H3" s="103">
        <v>28</v>
      </c>
      <c r="I3" s="103">
        <v>51</v>
      </c>
      <c r="J3" s="103">
        <f t="shared" si="2"/>
        <v>108</v>
      </c>
      <c r="M3" s="46" t="s">
        <v>257</v>
      </c>
      <c r="N3" s="46" t="s">
        <v>11</v>
      </c>
      <c r="O3" s="47" t="s">
        <v>13</v>
      </c>
      <c r="P3" s="47" t="s">
        <v>14</v>
      </c>
      <c r="Q3" s="47" t="s">
        <v>15</v>
      </c>
      <c r="R3" s="47" t="s">
        <v>19</v>
      </c>
    </row>
    <row r="4" spans="1:18" hidden="1" x14ac:dyDescent="0.25">
      <c r="A4" s="20" t="s">
        <v>1</v>
      </c>
      <c r="B4" s="20" t="s">
        <v>235</v>
      </c>
      <c r="C4" s="20" t="s">
        <v>235</v>
      </c>
      <c r="D4" s="20" t="s">
        <v>23</v>
      </c>
      <c r="E4" s="20" t="str">
        <f t="shared" si="1"/>
        <v>BANJARMASIN-BARITO KUALA</v>
      </c>
      <c r="F4" s="21" t="s">
        <v>7</v>
      </c>
      <c r="G4" s="103">
        <v>12</v>
      </c>
      <c r="H4" s="103">
        <v>12</v>
      </c>
      <c r="I4" s="103">
        <v>16</v>
      </c>
      <c r="J4" s="103">
        <f t="shared" si="2"/>
        <v>40</v>
      </c>
      <c r="M4" s="51" t="s">
        <v>18</v>
      </c>
      <c r="N4" s="52" t="s">
        <v>7</v>
      </c>
      <c r="O4" s="53">
        <f>SUM(O5:O7)</f>
        <v>2522</v>
      </c>
      <c r="P4" s="53">
        <f t="shared" ref="P4:Q4" si="3">SUM(P5:P7)</f>
        <v>2536</v>
      </c>
      <c r="Q4" s="53">
        <f t="shared" si="3"/>
        <v>3439</v>
      </c>
      <c r="R4" s="53">
        <f>SUM(O4:Q4)</f>
        <v>8497</v>
      </c>
    </row>
    <row r="5" spans="1:18" hidden="1" x14ac:dyDescent="0.25">
      <c r="A5" s="20" t="s">
        <v>1</v>
      </c>
      <c r="B5" s="20" t="s">
        <v>238</v>
      </c>
      <c r="C5" s="20" t="s">
        <v>239</v>
      </c>
      <c r="D5" s="20" t="s">
        <v>24</v>
      </c>
      <c r="E5" s="20" t="str">
        <f t="shared" si="1"/>
        <v>BARITO RAYA-BARITO SELATAN</v>
      </c>
      <c r="F5" s="21" t="s">
        <v>7</v>
      </c>
      <c r="G5" s="103">
        <v>10</v>
      </c>
      <c r="H5" s="103">
        <v>0</v>
      </c>
      <c r="I5" s="103">
        <v>11</v>
      </c>
      <c r="J5" s="103">
        <f t="shared" si="2"/>
        <v>21</v>
      </c>
      <c r="M5" s="48" t="s">
        <v>1</v>
      </c>
      <c r="N5" s="49" t="s">
        <v>7</v>
      </c>
      <c r="O5" s="50">
        <f>SUMIF($A:$A,"KALIMANTAN",G:G)</f>
        <v>1367</v>
      </c>
      <c r="P5" s="50">
        <f>SUMIF($A:$A,"KALIMANTAN",H:H)</f>
        <v>848</v>
      </c>
      <c r="Q5" s="50">
        <f>SUMIF($A:$A,"KALIMANTAN",I:I)</f>
        <v>1469</v>
      </c>
      <c r="R5" s="50">
        <f t="shared" ref="R5:R6" si="4">SUM(O5:Q5)</f>
        <v>3684</v>
      </c>
    </row>
    <row r="6" spans="1:18" hidden="1" x14ac:dyDescent="0.25">
      <c r="A6" s="20" t="s">
        <v>1</v>
      </c>
      <c r="B6" s="20" t="s">
        <v>238</v>
      </c>
      <c r="C6" s="20" t="s">
        <v>239</v>
      </c>
      <c r="D6" s="20" t="s">
        <v>25</v>
      </c>
      <c r="E6" s="20" t="str">
        <f t="shared" si="1"/>
        <v>BARITO RAYA-BARITO TIMUR</v>
      </c>
      <c r="F6" s="21" t="s">
        <v>7</v>
      </c>
      <c r="G6" s="103">
        <v>11</v>
      </c>
      <c r="H6" s="103">
        <v>1</v>
      </c>
      <c r="I6" s="103">
        <v>10</v>
      </c>
      <c r="J6" s="103">
        <f t="shared" si="2"/>
        <v>22</v>
      </c>
      <c r="M6" s="48" t="s">
        <v>2</v>
      </c>
      <c r="N6" s="49" t="s">
        <v>7</v>
      </c>
      <c r="O6" s="50">
        <f>SUMIF($A:$A,"SULAWESI",G:G)</f>
        <v>1008</v>
      </c>
      <c r="P6" s="50">
        <f>SUMIF($A:$A,"SULAWESI",H:H)</f>
        <v>1658</v>
      </c>
      <c r="Q6" s="50">
        <f>SUMIF($A:$A,"SULAWESI",I:I)</f>
        <v>1899</v>
      </c>
      <c r="R6" s="50">
        <f t="shared" si="4"/>
        <v>4565</v>
      </c>
    </row>
    <row r="7" spans="1:18" hidden="1" x14ac:dyDescent="0.25">
      <c r="A7" s="20" t="s">
        <v>1</v>
      </c>
      <c r="B7" s="20" t="s">
        <v>238</v>
      </c>
      <c r="C7" s="20" t="s">
        <v>239</v>
      </c>
      <c r="D7" s="20" t="s">
        <v>26</v>
      </c>
      <c r="E7" s="20" t="str">
        <f t="shared" si="1"/>
        <v>BARITO RAYA-BARITO UTARA</v>
      </c>
      <c r="F7" s="21" t="s">
        <v>7</v>
      </c>
      <c r="G7" s="103">
        <v>14</v>
      </c>
      <c r="H7" s="103">
        <v>4</v>
      </c>
      <c r="I7" s="103">
        <v>13</v>
      </c>
      <c r="J7" s="103">
        <f t="shared" si="2"/>
        <v>31</v>
      </c>
      <c r="M7" s="48" t="s">
        <v>77</v>
      </c>
      <c r="N7" s="49" t="s">
        <v>7</v>
      </c>
      <c r="O7" s="50">
        <f>SUMIF($A:$A,"PUMA",G:G)</f>
        <v>147</v>
      </c>
      <c r="P7" s="50">
        <f>SUMIF($A:$A,"PUMA",H:H)</f>
        <v>30</v>
      </c>
      <c r="Q7" s="50">
        <f>SUMIF($A:$A,"PUMA",I:I)</f>
        <v>71</v>
      </c>
      <c r="R7" s="50">
        <f>SUM(O7:Q7)</f>
        <v>248</v>
      </c>
    </row>
    <row r="8" spans="1:18" hidden="1" x14ac:dyDescent="0.25">
      <c r="A8" s="20" t="s">
        <v>1</v>
      </c>
      <c r="B8" s="20" t="s">
        <v>240</v>
      </c>
      <c r="C8" s="20" t="s">
        <v>66</v>
      </c>
      <c r="D8" s="20" t="s">
        <v>27</v>
      </c>
      <c r="E8" s="20" t="str">
        <f t="shared" si="1"/>
        <v>SAMBAS-BENGKAYANG</v>
      </c>
      <c r="F8" s="21" t="s">
        <v>7</v>
      </c>
      <c r="G8" s="103">
        <v>21</v>
      </c>
      <c r="H8" s="103">
        <v>2</v>
      </c>
      <c r="I8" s="103">
        <v>21</v>
      </c>
      <c r="J8" s="103">
        <f t="shared" si="2"/>
        <v>44</v>
      </c>
    </row>
    <row r="9" spans="1:18" hidden="1" x14ac:dyDescent="0.25">
      <c r="A9" s="20" t="s">
        <v>1</v>
      </c>
      <c r="B9" s="20" t="s">
        <v>241</v>
      </c>
      <c r="C9" s="20" t="s">
        <v>242</v>
      </c>
      <c r="D9" s="20" t="s">
        <v>28</v>
      </c>
      <c r="E9" s="20" t="str">
        <f t="shared" si="1"/>
        <v>KALTARA-BERAU</v>
      </c>
      <c r="F9" s="21" t="s">
        <v>7</v>
      </c>
      <c r="G9" s="103">
        <v>21</v>
      </c>
      <c r="H9" s="103">
        <v>4</v>
      </c>
      <c r="I9" s="103">
        <v>22</v>
      </c>
      <c r="J9" s="103">
        <f t="shared" si="2"/>
        <v>47</v>
      </c>
      <c r="L9" s="46" t="s">
        <v>0</v>
      </c>
      <c r="M9" s="46" t="s">
        <v>233</v>
      </c>
      <c r="N9" s="46" t="s">
        <v>11</v>
      </c>
      <c r="O9" s="47" t="s">
        <v>13</v>
      </c>
      <c r="P9" s="47" t="s">
        <v>14</v>
      </c>
      <c r="Q9" s="47" t="s">
        <v>15</v>
      </c>
      <c r="R9" s="47" t="s">
        <v>19</v>
      </c>
    </row>
    <row r="10" spans="1:18" hidden="1" x14ac:dyDescent="0.25">
      <c r="A10" s="20" t="s">
        <v>1</v>
      </c>
      <c r="B10" s="20" t="s">
        <v>241</v>
      </c>
      <c r="C10" s="20" t="s">
        <v>242</v>
      </c>
      <c r="D10" s="20" t="s">
        <v>29</v>
      </c>
      <c r="E10" s="20" t="str">
        <f t="shared" si="1"/>
        <v>KALTARA-BULUNGAN</v>
      </c>
      <c r="F10" s="21" t="s">
        <v>7</v>
      </c>
      <c r="G10" s="103">
        <v>13</v>
      </c>
      <c r="H10" s="103">
        <v>2</v>
      </c>
      <c r="I10" s="103">
        <v>11</v>
      </c>
      <c r="J10" s="103">
        <f t="shared" si="2"/>
        <v>26</v>
      </c>
      <c r="L10" s="49" t="s">
        <v>1</v>
      </c>
      <c r="M10" s="48" t="s">
        <v>245</v>
      </c>
      <c r="N10" s="49" t="s">
        <v>7</v>
      </c>
      <c r="O10" s="50">
        <f t="shared" ref="O10:O25" si="5">SUMIF($B:$B,$M10,G:G)</f>
        <v>153</v>
      </c>
      <c r="P10" s="50">
        <f t="shared" ref="P10:P25" si="6">SUMIF($B:$B,$M10,H:H)</f>
        <v>151</v>
      </c>
      <c r="Q10" s="50">
        <f t="shared" ref="Q10:Q25" si="7">SUMIF($B:$B,$M10,I:I)</f>
        <v>162</v>
      </c>
      <c r="R10" s="50">
        <f t="shared" ref="R10:R25" si="8">SUM(O10:Q10)</f>
        <v>466</v>
      </c>
    </row>
    <row r="11" spans="1:18" hidden="1" x14ac:dyDescent="0.25">
      <c r="A11" s="20" t="s">
        <v>1</v>
      </c>
      <c r="B11" s="20" t="s">
        <v>238</v>
      </c>
      <c r="C11" s="20" t="s">
        <v>243</v>
      </c>
      <c r="D11" s="20" t="s">
        <v>30</v>
      </c>
      <c r="E11" s="20" t="str">
        <f t="shared" si="1"/>
        <v>KOTAWARINGIN RAYA-GUNUNG MAS</v>
      </c>
      <c r="F11" s="21" t="s">
        <v>7</v>
      </c>
      <c r="G11" s="103">
        <v>4</v>
      </c>
      <c r="H11" s="103">
        <v>0</v>
      </c>
      <c r="I11" s="103">
        <v>4</v>
      </c>
      <c r="J11" s="103">
        <f t="shared" si="2"/>
        <v>8</v>
      </c>
      <c r="L11" s="49" t="s">
        <v>1</v>
      </c>
      <c r="M11" s="48" t="s">
        <v>235</v>
      </c>
      <c r="N11" s="49" t="s">
        <v>7</v>
      </c>
      <c r="O11" s="50">
        <f t="shared" si="5"/>
        <v>237</v>
      </c>
      <c r="P11" s="50">
        <f t="shared" si="6"/>
        <v>218</v>
      </c>
      <c r="Q11" s="50">
        <f t="shared" si="7"/>
        <v>345</v>
      </c>
      <c r="R11" s="50">
        <f t="shared" si="8"/>
        <v>800</v>
      </c>
    </row>
    <row r="12" spans="1:18" hidden="1" x14ac:dyDescent="0.25">
      <c r="A12" s="20" t="s">
        <v>1</v>
      </c>
      <c r="B12" s="20" t="s">
        <v>235</v>
      </c>
      <c r="C12" s="20" t="s">
        <v>236</v>
      </c>
      <c r="D12" s="20" t="s">
        <v>31</v>
      </c>
      <c r="E12" s="20" t="str">
        <f t="shared" si="1"/>
        <v>BANUA ENAM-HULU SUNGAI SELATAN</v>
      </c>
      <c r="F12" s="21" t="s">
        <v>7</v>
      </c>
      <c r="G12" s="103">
        <v>11</v>
      </c>
      <c r="H12" s="103">
        <v>11</v>
      </c>
      <c r="I12" s="103">
        <v>14</v>
      </c>
      <c r="J12" s="103">
        <f t="shared" si="2"/>
        <v>36</v>
      </c>
      <c r="L12" s="49" t="s">
        <v>1</v>
      </c>
      <c r="M12" s="48" t="s">
        <v>238</v>
      </c>
      <c r="N12" s="49" t="s">
        <v>7</v>
      </c>
      <c r="O12" s="50">
        <f t="shared" si="5"/>
        <v>256</v>
      </c>
      <c r="P12" s="50">
        <f t="shared" si="6"/>
        <v>162</v>
      </c>
      <c r="Q12" s="50">
        <f t="shared" si="7"/>
        <v>264</v>
      </c>
      <c r="R12" s="50">
        <f t="shared" si="8"/>
        <v>682</v>
      </c>
    </row>
    <row r="13" spans="1:18" hidden="1" x14ac:dyDescent="0.25">
      <c r="A13" s="20" t="s">
        <v>1</v>
      </c>
      <c r="B13" s="20" t="s">
        <v>235</v>
      </c>
      <c r="C13" s="20" t="s">
        <v>236</v>
      </c>
      <c r="D13" s="20" t="s">
        <v>32</v>
      </c>
      <c r="E13" s="20" t="str">
        <f t="shared" si="1"/>
        <v>BANUA ENAM-HULU SUNGAI TENGAH</v>
      </c>
      <c r="F13" s="21" t="s">
        <v>7</v>
      </c>
      <c r="G13" s="103">
        <v>11</v>
      </c>
      <c r="H13" s="103">
        <v>11</v>
      </c>
      <c r="I13" s="103">
        <v>21</v>
      </c>
      <c r="J13" s="103">
        <f t="shared" si="2"/>
        <v>43</v>
      </c>
      <c r="L13" s="49" t="s">
        <v>1</v>
      </c>
      <c r="M13" s="48" t="s">
        <v>240</v>
      </c>
      <c r="N13" s="49" t="s">
        <v>7</v>
      </c>
      <c r="O13" s="50">
        <f t="shared" si="5"/>
        <v>402</v>
      </c>
      <c r="P13" s="50">
        <f t="shared" si="6"/>
        <v>166</v>
      </c>
      <c r="Q13" s="50">
        <f t="shared" si="7"/>
        <v>384</v>
      </c>
      <c r="R13" s="50">
        <f t="shared" si="8"/>
        <v>952</v>
      </c>
    </row>
    <row r="14" spans="1:18" hidden="1" x14ac:dyDescent="0.25">
      <c r="A14" s="20" t="s">
        <v>1</v>
      </c>
      <c r="B14" s="20" t="s">
        <v>235</v>
      </c>
      <c r="C14" s="20" t="s">
        <v>236</v>
      </c>
      <c r="D14" s="20" t="s">
        <v>33</v>
      </c>
      <c r="E14" s="20" t="str">
        <f t="shared" si="1"/>
        <v>BANUA ENAM-HULU SUNGAI UTARA</v>
      </c>
      <c r="F14" s="21" t="s">
        <v>7</v>
      </c>
      <c r="G14" s="103">
        <v>8</v>
      </c>
      <c r="H14" s="103">
        <v>8</v>
      </c>
      <c r="I14" s="103">
        <v>16</v>
      </c>
      <c r="J14" s="103">
        <f t="shared" si="2"/>
        <v>32</v>
      </c>
      <c r="L14" s="49" t="s">
        <v>1</v>
      </c>
      <c r="M14" s="48" t="s">
        <v>247</v>
      </c>
      <c r="N14" s="49" t="s">
        <v>7</v>
      </c>
      <c r="O14" s="50">
        <f t="shared" si="5"/>
        <v>217</v>
      </c>
      <c r="P14" s="50">
        <f t="shared" si="6"/>
        <v>145</v>
      </c>
      <c r="Q14" s="50">
        <f t="shared" si="7"/>
        <v>239</v>
      </c>
      <c r="R14" s="50">
        <f t="shared" si="8"/>
        <v>601</v>
      </c>
    </row>
    <row r="15" spans="1:18" hidden="1" x14ac:dyDescent="0.25">
      <c r="A15" s="20" t="s">
        <v>1</v>
      </c>
      <c r="B15" s="20" t="s">
        <v>238</v>
      </c>
      <c r="C15" s="20" t="s">
        <v>238</v>
      </c>
      <c r="D15" s="20" t="s">
        <v>34</v>
      </c>
      <c r="E15" s="20" t="str">
        <f t="shared" si="1"/>
        <v>PALANGKARAYA-KAPUAS</v>
      </c>
      <c r="F15" s="21" t="s">
        <v>7</v>
      </c>
      <c r="G15" s="103">
        <v>25</v>
      </c>
      <c r="H15" s="103">
        <v>3</v>
      </c>
      <c r="I15" s="103">
        <v>18</v>
      </c>
      <c r="J15" s="103">
        <f t="shared" si="2"/>
        <v>46</v>
      </c>
      <c r="L15" s="49" t="s">
        <v>1</v>
      </c>
      <c r="M15" s="48" t="s">
        <v>241</v>
      </c>
      <c r="N15" s="49" t="s">
        <v>7</v>
      </c>
      <c r="O15" s="50">
        <f t="shared" si="5"/>
        <v>102</v>
      </c>
      <c r="P15" s="50">
        <f t="shared" si="6"/>
        <v>6</v>
      </c>
      <c r="Q15" s="50">
        <f t="shared" si="7"/>
        <v>75</v>
      </c>
      <c r="R15" s="50">
        <f t="shared" si="8"/>
        <v>183</v>
      </c>
    </row>
    <row r="16" spans="1:18" hidden="1" x14ac:dyDescent="0.25">
      <c r="A16" s="20" t="s">
        <v>1</v>
      </c>
      <c r="B16" s="20" t="s">
        <v>240</v>
      </c>
      <c r="C16" s="20" t="s">
        <v>70</v>
      </c>
      <c r="D16" s="20" t="s">
        <v>35</v>
      </c>
      <c r="E16" s="20" t="str">
        <f t="shared" si="1"/>
        <v>SINTANG-KAPUAS HULU</v>
      </c>
      <c r="F16" s="21" t="s">
        <v>7</v>
      </c>
      <c r="G16" s="103">
        <v>42</v>
      </c>
      <c r="H16" s="103">
        <v>12</v>
      </c>
      <c r="I16" s="103">
        <v>31</v>
      </c>
      <c r="J16" s="103">
        <f t="shared" si="2"/>
        <v>85</v>
      </c>
      <c r="L16" s="49" t="s">
        <v>2</v>
      </c>
      <c r="M16" s="48" t="s">
        <v>3</v>
      </c>
      <c r="N16" s="49" t="s">
        <v>7</v>
      </c>
      <c r="O16" s="50">
        <f t="shared" si="5"/>
        <v>80</v>
      </c>
      <c r="P16" s="50">
        <f t="shared" si="6"/>
        <v>93</v>
      </c>
      <c r="Q16" s="50">
        <f t="shared" si="7"/>
        <v>89</v>
      </c>
      <c r="R16" s="50">
        <f t="shared" si="8"/>
        <v>262</v>
      </c>
    </row>
    <row r="17" spans="1:18" hidden="1" x14ac:dyDescent="0.25">
      <c r="A17" s="20" t="s">
        <v>1</v>
      </c>
      <c r="B17" s="20" t="s">
        <v>238</v>
      </c>
      <c r="C17" s="20" t="s">
        <v>243</v>
      </c>
      <c r="D17" s="20" t="s">
        <v>36</v>
      </c>
      <c r="E17" s="20" t="str">
        <f t="shared" si="1"/>
        <v>KOTAWARINGIN RAYA-KATINGAN</v>
      </c>
      <c r="F17" s="21" t="s">
        <v>7</v>
      </c>
      <c r="G17" s="103">
        <v>16</v>
      </c>
      <c r="H17" s="103">
        <v>6</v>
      </c>
      <c r="I17" s="103">
        <v>14</v>
      </c>
      <c r="J17" s="103">
        <f t="shared" si="2"/>
        <v>36</v>
      </c>
      <c r="L17" s="49" t="s">
        <v>2</v>
      </c>
      <c r="M17" s="48" t="s">
        <v>224</v>
      </c>
      <c r="N17" s="49" t="s">
        <v>7</v>
      </c>
      <c r="O17" s="50">
        <f t="shared" si="5"/>
        <v>82</v>
      </c>
      <c r="P17" s="50">
        <f t="shared" si="6"/>
        <v>141</v>
      </c>
      <c r="Q17" s="50">
        <f t="shared" si="7"/>
        <v>212</v>
      </c>
      <c r="R17" s="50">
        <f t="shared" si="8"/>
        <v>435</v>
      </c>
    </row>
    <row r="18" spans="1:18" hidden="1" x14ac:dyDescent="0.25">
      <c r="A18" s="20" t="s">
        <v>1</v>
      </c>
      <c r="B18" s="20" t="s">
        <v>240</v>
      </c>
      <c r="C18" s="20" t="s">
        <v>244</v>
      </c>
      <c r="D18" s="20" t="s">
        <v>37</v>
      </c>
      <c r="E18" s="20" t="str">
        <f t="shared" si="1"/>
        <v>KETAPANG KUBU RAYA-KAYONG UTARA</v>
      </c>
      <c r="F18" s="21" t="s">
        <v>7</v>
      </c>
      <c r="G18" s="103">
        <v>8</v>
      </c>
      <c r="H18" s="103">
        <v>0</v>
      </c>
      <c r="I18" s="103">
        <v>8</v>
      </c>
      <c r="J18" s="103">
        <f t="shared" si="2"/>
        <v>16</v>
      </c>
      <c r="L18" s="49" t="s">
        <v>2</v>
      </c>
      <c r="M18" s="48" t="s">
        <v>232</v>
      </c>
      <c r="N18" s="49" t="s">
        <v>7</v>
      </c>
      <c r="O18" s="50">
        <f t="shared" si="5"/>
        <v>439</v>
      </c>
      <c r="P18" s="50">
        <f t="shared" si="6"/>
        <v>768</v>
      </c>
      <c r="Q18" s="50">
        <f t="shared" si="7"/>
        <v>997</v>
      </c>
      <c r="R18" s="50">
        <f t="shared" si="8"/>
        <v>2204</v>
      </c>
    </row>
    <row r="19" spans="1:18" hidden="1" x14ac:dyDescent="0.25">
      <c r="A19" s="20" t="s">
        <v>1</v>
      </c>
      <c r="B19" s="20" t="s">
        <v>240</v>
      </c>
      <c r="C19" s="20" t="s">
        <v>244</v>
      </c>
      <c r="D19" s="20" t="s">
        <v>38</v>
      </c>
      <c r="E19" s="20" t="str">
        <f t="shared" si="1"/>
        <v>KETAPANG KUBU RAYA-KETAPANG</v>
      </c>
      <c r="F19" s="21" t="s">
        <v>7</v>
      </c>
      <c r="G19" s="103">
        <v>37</v>
      </c>
      <c r="H19" s="103">
        <v>6</v>
      </c>
      <c r="I19" s="103">
        <v>34</v>
      </c>
      <c r="J19" s="103">
        <f t="shared" si="2"/>
        <v>77</v>
      </c>
      <c r="L19" s="49" t="s">
        <v>2</v>
      </c>
      <c r="M19" s="48" t="s">
        <v>229</v>
      </c>
      <c r="N19" s="49" t="s">
        <v>7</v>
      </c>
      <c r="O19" s="50">
        <f t="shared" si="5"/>
        <v>204</v>
      </c>
      <c r="P19" s="50">
        <f t="shared" si="6"/>
        <v>265</v>
      </c>
      <c r="Q19" s="50">
        <f t="shared" si="7"/>
        <v>186</v>
      </c>
      <c r="R19" s="50">
        <f t="shared" si="8"/>
        <v>655</v>
      </c>
    </row>
    <row r="20" spans="1:18" hidden="1" x14ac:dyDescent="0.25">
      <c r="A20" s="20" t="s">
        <v>1</v>
      </c>
      <c r="B20" s="20" t="s">
        <v>245</v>
      </c>
      <c r="C20" s="20" t="s">
        <v>245</v>
      </c>
      <c r="D20" s="20" t="s">
        <v>39</v>
      </c>
      <c r="E20" s="20" t="str">
        <f t="shared" si="1"/>
        <v>BALIKPAPAN-KOTA BALIKPAPAN</v>
      </c>
      <c r="F20" s="21" t="s">
        <v>7</v>
      </c>
      <c r="G20" s="103">
        <v>96</v>
      </c>
      <c r="H20" s="103">
        <v>95</v>
      </c>
      <c r="I20" s="103">
        <v>103</v>
      </c>
      <c r="J20" s="103">
        <f t="shared" si="2"/>
        <v>294</v>
      </c>
      <c r="L20" s="49" t="s">
        <v>2</v>
      </c>
      <c r="M20" s="48" t="s">
        <v>226</v>
      </c>
      <c r="N20" s="49" t="s">
        <v>7</v>
      </c>
      <c r="O20" s="50">
        <f t="shared" si="5"/>
        <v>88</v>
      </c>
      <c r="P20" s="50">
        <f t="shared" si="6"/>
        <v>97</v>
      </c>
      <c r="Q20" s="50">
        <f t="shared" si="7"/>
        <v>103</v>
      </c>
      <c r="R20" s="50">
        <f t="shared" si="8"/>
        <v>288</v>
      </c>
    </row>
    <row r="21" spans="1:18" hidden="1" x14ac:dyDescent="0.25">
      <c r="A21" s="20" t="s">
        <v>1</v>
      </c>
      <c r="B21" s="20" t="s">
        <v>235</v>
      </c>
      <c r="C21" s="20" t="s">
        <v>237</v>
      </c>
      <c r="D21" s="20" t="s">
        <v>40</v>
      </c>
      <c r="E21" s="20" t="str">
        <f t="shared" si="1"/>
        <v>MARTAPURA-KOTA BANJAR BARU</v>
      </c>
      <c r="F21" s="21" t="s">
        <v>7</v>
      </c>
      <c r="G21" s="103">
        <v>20</v>
      </c>
      <c r="H21" s="103">
        <v>20</v>
      </c>
      <c r="I21" s="103">
        <v>41</v>
      </c>
      <c r="J21" s="103">
        <f t="shared" si="2"/>
        <v>81</v>
      </c>
      <c r="L21" s="49" t="s">
        <v>2</v>
      </c>
      <c r="M21" s="48" t="s">
        <v>227</v>
      </c>
      <c r="N21" s="49" t="s">
        <v>7</v>
      </c>
      <c r="O21" s="50">
        <f t="shared" si="5"/>
        <v>115</v>
      </c>
      <c r="P21" s="50">
        <f t="shared" si="6"/>
        <v>294</v>
      </c>
      <c r="Q21" s="50">
        <f t="shared" si="7"/>
        <v>312</v>
      </c>
      <c r="R21" s="50">
        <f t="shared" si="8"/>
        <v>721</v>
      </c>
    </row>
    <row r="22" spans="1:18" hidden="1" x14ac:dyDescent="0.25">
      <c r="A22" s="20" t="s">
        <v>1</v>
      </c>
      <c r="B22" s="20" t="s">
        <v>235</v>
      </c>
      <c r="C22" s="20" t="s">
        <v>235</v>
      </c>
      <c r="D22" s="20" t="s">
        <v>41</v>
      </c>
      <c r="E22" s="20" t="str">
        <f t="shared" si="1"/>
        <v>BANJARMASIN-KOTA BANJARMASIN</v>
      </c>
      <c r="F22" s="21" t="s">
        <v>7</v>
      </c>
      <c r="G22" s="103">
        <v>47</v>
      </c>
      <c r="H22" s="103">
        <v>46</v>
      </c>
      <c r="I22" s="103">
        <v>50</v>
      </c>
      <c r="J22" s="103">
        <f t="shared" si="2"/>
        <v>143</v>
      </c>
      <c r="L22" s="49" t="s">
        <v>77</v>
      </c>
      <c r="M22" s="48" t="s">
        <v>252</v>
      </c>
      <c r="N22" s="49" t="s">
        <v>7</v>
      </c>
      <c r="O22" s="50">
        <f t="shared" si="5"/>
        <v>41</v>
      </c>
      <c r="P22" s="50">
        <f t="shared" si="6"/>
        <v>6</v>
      </c>
      <c r="Q22" s="50">
        <f t="shared" si="7"/>
        <v>17</v>
      </c>
      <c r="R22" s="50">
        <f t="shared" si="8"/>
        <v>64</v>
      </c>
    </row>
    <row r="23" spans="1:18" hidden="1" x14ac:dyDescent="0.25">
      <c r="A23" s="20" t="s">
        <v>1</v>
      </c>
      <c r="B23" s="20" t="s">
        <v>235</v>
      </c>
      <c r="C23" s="20" t="s">
        <v>246</v>
      </c>
      <c r="D23" s="20" t="s">
        <v>42</v>
      </c>
      <c r="E23" s="20" t="str">
        <f t="shared" si="1"/>
        <v>KOTABARU-KOTA BARU</v>
      </c>
      <c r="F23" s="21" t="s">
        <v>7</v>
      </c>
      <c r="G23" s="103">
        <v>19</v>
      </c>
      <c r="H23" s="103">
        <v>12</v>
      </c>
      <c r="I23" s="103">
        <v>25</v>
      </c>
      <c r="J23" s="103">
        <f t="shared" si="2"/>
        <v>56</v>
      </c>
      <c r="L23" s="49" t="s">
        <v>77</v>
      </c>
      <c r="M23" s="48" t="s">
        <v>4</v>
      </c>
      <c r="N23" s="49" t="s">
        <v>7</v>
      </c>
      <c r="O23" s="50">
        <f t="shared" si="5"/>
        <v>43</v>
      </c>
      <c r="P23" s="50">
        <f t="shared" si="6"/>
        <v>9</v>
      </c>
      <c r="Q23" s="50">
        <f t="shared" si="7"/>
        <v>28</v>
      </c>
      <c r="R23" s="50">
        <f t="shared" si="8"/>
        <v>80</v>
      </c>
    </row>
    <row r="24" spans="1:18" hidden="1" x14ac:dyDescent="0.25">
      <c r="A24" s="20" t="s">
        <v>1</v>
      </c>
      <c r="B24" s="20" t="s">
        <v>247</v>
      </c>
      <c r="C24" s="20" t="s">
        <v>248</v>
      </c>
      <c r="D24" s="20" t="s">
        <v>43</v>
      </c>
      <c r="E24" s="20" t="str">
        <f t="shared" si="1"/>
        <v>BONTANG-KOTA BONTANG</v>
      </c>
      <c r="F24" s="21" t="s">
        <v>7</v>
      </c>
      <c r="G24" s="103">
        <v>13</v>
      </c>
      <c r="H24" s="103">
        <v>12</v>
      </c>
      <c r="I24" s="103">
        <v>14</v>
      </c>
      <c r="J24" s="103">
        <f t="shared" si="2"/>
        <v>39</v>
      </c>
      <c r="L24" s="49" t="s">
        <v>77</v>
      </c>
      <c r="M24" s="48" t="s">
        <v>5</v>
      </c>
      <c r="N24" s="49" t="s">
        <v>7</v>
      </c>
      <c r="O24" s="50">
        <f t="shared" si="5"/>
        <v>46</v>
      </c>
      <c r="P24" s="50">
        <f t="shared" si="6"/>
        <v>8</v>
      </c>
      <c r="Q24" s="50">
        <f t="shared" si="7"/>
        <v>18</v>
      </c>
      <c r="R24" s="50">
        <f t="shared" si="8"/>
        <v>72</v>
      </c>
    </row>
    <row r="25" spans="1:18" hidden="1" x14ac:dyDescent="0.25">
      <c r="A25" s="20" t="s">
        <v>1</v>
      </c>
      <c r="B25" s="20" t="s">
        <v>238</v>
      </c>
      <c r="C25" s="20" t="s">
        <v>238</v>
      </c>
      <c r="D25" s="20" t="s">
        <v>44</v>
      </c>
      <c r="E25" s="20" t="str">
        <f t="shared" si="1"/>
        <v>PALANGKARAYA-KOTA PALANGKARAYA</v>
      </c>
      <c r="F25" s="21" t="s">
        <v>7</v>
      </c>
      <c r="G25" s="103">
        <v>27</v>
      </c>
      <c r="H25" s="103">
        <v>22</v>
      </c>
      <c r="I25" s="103">
        <v>39</v>
      </c>
      <c r="J25" s="103">
        <f t="shared" si="2"/>
        <v>88</v>
      </c>
      <c r="L25" s="49" t="s">
        <v>77</v>
      </c>
      <c r="M25" s="48" t="s">
        <v>250</v>
      </c>
      <c r="N25" s="49" t="s">
        <v>7</v>
      </c>
      <c r="O25" s="50">
        <f t="shared" si="5"/>
        <v>17</v>
      </c>
      <c r="P25" s="50">
        <f t="shared" si="6"/>
        <v>7</v>
      </c>
      <c r="Q25" s="50">
        <f t="shared" si="7"/>
        <v>8</v>
      </c>
      <c r="R25" s="50">
        <f t="shared" si="8"/>
        <v>32</v>
      </c>
    </row>
    <row r="26" spans="1:18" hidden="1" x14ac:dyDescent="0.25">
      <c r="A26" s="30" t="s">
        <v>1</v>
      </c>
      <c r="B26" s="30" t="s">
        <v>240</v>
      </c>
      <c r="C26" s="30" t="s">
        <v>244</v>
      </c>
      <c r="D26" s="30" t="s">
        <v>45</v>
      </c>
      <c r="E26" s="30" t="str">
        <f t="shared" si="1"/>
        <v>KETAPANG KUBU RAYA-KOTA PONTIANAK</v>
      </c>
      <c r="F26" s="31" t="s">
        <v>7</v>
      </c>
      <c r="G26" s="104">
        <v>0</v>
      </c>
      <c r="H26" s="104">
        <v>0</v>
      </c>
      <c r="I26" s="103">
        <v>15</v>
      </c>
      <c r="J26" s="103">
        <f t="shared" si="2"/>
        <v>15</v>
      </c>
    </row>
    <row r="27" spans="1:18" hidden="1" x14ac:dyDescent="0.25">
      <c r="A27" s="20" t="s">
        <v>1</v>
      </c>
      <c r="B27" s="20" t="s">
        <v>240</v>
      </c>
      <c r="C27" s="20" t="s">
        <v>240</v>
      </c>
      <c r="D27" s="20" t="s">
        <v>45</v>
      </c>
      <c r="E27" s="20" t="str">
        <f t="shared" si="1"/>
        <v>PONTIANAK-KOTA PONTIANAK</v>
      </c>
      <c r="F27" s="21" t="s">
        <v>7</v>
      </c>
      <c r="G27" s="103">
        <v>81</v>
      </c>
      <c r="H27" s="103">
        <v>65</v>
      </c>
      <c r="I27" s="103">
        <v>44</v>
      </c>
      <c r="J27" s="103">
        <f t="shared" si="2"/>
        <v>190</v>
      </c>
      <c r="L27" s="46" t="s">
        <v>262</v>
      </c>
      <c r="M27" s="46" t="s">
        <v>234</v>
      </c>
      <c r="N27" s="46" t="s">
        <v>11</v>
      </c>
      <c r="O27" s="47" t="s">
        <v>13</v>
      </c>
      <c r="P27" s="47" t="s">
        <v>14</v>
      </c>
      <c r="Q27" s="47" t="s">
        <v>15</v>
      </c>
      <c r="R27" s="47" t="s">
        <v>19</v>
      </c>
    </row>
    <row r="28" spans="1:18" hidden="1" x14ac:dyDescent="0.25">
      <c r="A28" s="20" t="s">
        <v>1</v>
      </c>
      <c r="B28" s="20" t="s">
        <v>247</v>
      </c>
      <c r="C28" s="20" t="s">
        <v>247</v>
      </c>
      <c r="D28" s="20" t="s">
        <v>46</v>
      </c>
      <c r="E28" s="20" t="str">
        <f t="shared" si="1"/>
        <v>SAMARINDA-KOTA SAMARINDA</v>
      </c>
      <c r="F28" s="21" t="s">
        <v>7</v>
      </c>
      <c r="G28" s="103">
        <v>73</v>
      </c>
      <c r="H28" s="103">
        <v>68</v>
      </c>
      <c r="I28" s="103">
        <v>64</v>
      </c>
      <c r="J28" s="103">
        <f t="shared" si="2"/>
        <v>205</v>
      </c>
      <c r="L28" s="49" t="s">
        <v>1</v>
      </c>
      <c r="M28" s="48" t="s">
        <v>245</v>
      </c>
      <c r="N28" s="49" t="s">
        <v>7</v>
      </c>
      <c r="O28" s="50">
        <v>236</v>
      </c>
      <c r="P28" s="50">
        <v>210</v>
      </c>
      <c r="Q28" s="50">
        <v>116</v>
      </c>
      <c r="R28" s="50">
        <f>SUM(O28:Q28)</f>
        <v>562</v>
      </c>
    </row>
    <row r="29" spans="1:18" hidden="1" x14ac:dyDescent="0.25">
      <c r="A29" s="20" t="s">
        <v>1</v>
      </c>
      <c r="B29" s="20" t="s">
        <v>247</v>
      </c>
      <c r="C29" s="20" t="s">
        <v>255</v>
      </c>
      <c r="D29" s="20" t="s">
        <v>46</v>
      </c>
      <c r="E29" s="20" t="str">
        <f t="shared" si="1"/>
        <v>SAMARINDA OUTER-KOTA SAMARINDA</v>
      </c>
      <c r="F29" s="21" t="s">
        <v>7</v>
      </c>
      <c r="G29" s="103">
        <v>0</v>
      </c>
      <c r="H29" s="103">
        <v>0</v>
      </c>
      <c r="I29" s="103">
        <v>23</v>
      </c>
      <c r="J29" s="103">
        <f t="shared" si="2"/>
        <v>23</v>
      </c>
      <c r="L29" s="49" t="s">
        <v>1</v>
      </c>
      <c r="M29" s="48" t="s">
        <v>235</v>
      </c>
      <c r="N29" s="49" t="s">
        <v>7</v>
      </c>
      <c r="O29" s="50">
        <v>105</v>
      </c>
      <c r="P29" s="50">
        <v>97</v>
      </c>
      <c r="Q29" s="50">
        <v>98</v>
      </c>
      <c r="R29" s="50">
        <f t="shared" ref="R29:R70" si="9">SUM(O29:Q29)</f>
        <v>300</v>
      </c>
    </row>
    <row r="30" spans="1:18" hidden="1" x14ac:dyDescent="0.25">
      <c r="A30" s="20" t="s">
        <v>1</v>
      </c>
      <c r="B30" s="20" t="s">
        <v>240</v>
      </c>
      <c r="C30" s="20" t="s">
        <v>66</v>
      </c>
      <c r="D30" s="20" t="s">
        <v>47</v>
      </c>
      <c r="E30" s="20" t="str">
        <f t="shared" si="1"/>
        <v>SAMBAS-KOTA SINGKAWANG</v>
      </c>
      <c r="F30" s="21" t="s">
        <v>7</v>
      </c>
      <c r="G30" s="103">
        <v>24</v>
      </c>
      <c r="H30" s="103">
        <v>21</v>
      </c>
      <c r="I30" s="103">
        <v>24</v>
      </c>
      <c r="J30" s="103">
        <f t="shared" si="2"/>
        <v>69</v>
      </c>
      <c r="L30" s="49" t="s">
        <v>1</v>
      </c>
      <c r="M30" s="48" t="s">
        <v>236</v>
      </c>
      <c r="N30" s="49" t="s">
        <v>7</v>
      </c>
      <c r="O30" s="50">
        <v>86</v>
      </c>
      <c r="P30" s="50">
        <v>44</v>
      </c>
      <c r="Q30" s="50">
        <v>42</v>
      </c>
      <c r="R30" s="50">
        <f t="shared" si="9"/>
        <v>172</v>
      </c>
    </row>
    <row r="31" spans="1:18" hidden="1" x14ac:dyDescent="0.25">
      <c r="A31" s="20" t="s">
        <v>1</v>
      </c>
      <c r="B31" s="20" t="s">
        <v>241</v>
      </c>
      <c r="C31" s="20" t="s">
        <v>242</v>
      </c>
      <c r="D31" s="20" t="s">
        <v>48</v>
      </c>
      <c r="E31" s="20" t="str">
        <f t="shared" si="1"/>
        <v>KALTARA-KOTA TARAKAN</v>
      </c>
      <c r="F31" s="21" t="s">
        <v>7</v>
      </c>
      <c r="G31" s="103">
        <v>18</v>
      </c>
      <c r="H31" s="103">
        <v>0</v>
      </c>
      <c r="I31" s="103">
        <v>17</v>
      </c>
      <c r="J31" s="103">
        <f t="shared" si="2"/>
        <v>35</v>
      </c>
      <c r="L31" s="49" t="s">
        <v>1</v>
      </c>
      <c r="M31" s="48" t="s">
        <v>246</v>
      </c>
      <c r="N31" s="49" t="s">
        <v>7</v>
      </c>
      <c r="O31" s="50">
        <v>46</v>
      </c>
      <c r="P31" s="50">
        <v>17</v>
      </c>
      <c r="Q31" s="50">
        <v>20</v>
      </c>
      <c r="R31" s="50">
        <f t="shared" si="9"/>
        <v>83</v>
      </c>
    </row>
    <row r="32" spans="1:18" hidden="1" x14ac:dyDescent="0.25">
      <c r="A32" s="20" t="s">
        <v>1</v>
      </c>
      <c r="B32" s="20" t="s">
        <v>238</v>
      </c>
      <c r="C32" s="20" t="s">
        <v>243</v>
      </c>
      <c r="D32" s="20" t="s">
        <v>49</v>
      </c>
      <c r="E32" s="20" t="str">
        <f t="shared" si="1"/>
        <v>KOTAWARINGIN RAYA-KOTA WARINGIN BARAT</v>
      </c>
      <c r="F32" s="21" t="s">
        <v>7</v>
      </c>
      <c r="G32" s="103">
        <v>36</v>
      </c>
      <c r="H32" s="103">
        <v>36</v>
      </c>
      <c r="I32" s="103">
        <v>41</v>
      </c>
      <c r="J32" s="103">
        <f t="shared" si="2"/>
        <v>113</v>
      </c>
      <c r="L32" s="49" t="s">
        <v>1</v>
      </c>
      <c r="M32" s="48" t="s">
        <v>237</v>
      </c>
      <c r="N32" s="49" t="s">
        <v>7</v>
      </c>
      <c r="O32" s="50">
        <v>99</v>
      </c>
      <c r="P32" s="50">
        <v>55</v>
      </c>
      <c r="Q32" s="50">
        <v>55</v>
      </c>
      <c r="R32" s="50">
        <f t="shared" si="9"/>
        <v>209</v>
      </c>
    </row>
    <row r="33" spans="1:18" hidden="1" x14ac:dyDescent="0.25">
      <c r="A33" s="20" t="s">
        <v>1</v>
      </c>
      <c r="B33" s="20" t="s">
        <v>238</v>
      </c>
      <c r="C33" s="20" t="s">
        <v>243</v>
      </c>
      <c r="D33" s="20" t="s">
        <v>50</v>
      </c>
      <c r="E33" s="20" t="str">
        <f t="shared" si="1"/>
        <v>KOTAWARINGIN RAYA-KOTA WARINGIN TIMUR</v>
      </c>
      <c r="F33" s="21" t="s">
        <v>7</v>
      </c>
      <c r="G33" s="103">
        <v>57</v>
      </c>
      <c r="H33" s="103">
        <v>57</v>
      </c>
      <c r="I33" s="103">
        <v>58</v>
      </c>
      <c r="J33" s="103">
        <f t="shared" si="2"/>
        <v>172</v>
      </c>
      <c r="L33" s="49" t="s">
        <v>1</v>
      </c>
      <c r="M33" s="48" t="s">
        <v>239</v>
      </c>
      <c r="N33" s="49" t="s">
        <v>7</v>
      </c>
      <c r="O33" s="50">
        <v>63</v>
      </c>
      <c r="P33" s="50">
        <v>13</v>
      </c>
      <c r="Q33" s="50">
        <v>6</v>
      </c>
      <c r="R33" s="50">
        <f t="shared" si="9"/>
        <v>82</v>
      </c>
    </row>
    <row r="34" spans="1:18" hidden="1" x14ac:dyDescent="0.25">
      <c r="A34" s="20" t="s">
        <v>1</v>
      </c>
      <c r="B34" s="20" t="s">
        <v>240</v>
      </c>
      <c r="C34" s="20" t="s">
        <v>244</v>
      </c>
      <c r="D34" s="20" t="s">
        <v>51</v>
      </c>
      <c r="E34" s="20" t="str">
        <f t="shared" si="1"/>
        <v>KETAPANG KUBU RAYA-KUBU RAYA</v>
      </c>
      <c r="F34" s="21" t="s">
        <v>7</v>
      </c>
      <c r="G34" s="103">
        <v>40</v>
      </c>
      <c r="H34" s="103">
        <v>23</v>
      </c>
      <c r="I34" s="103">
        <v>43</v>
      </c>
      <c r="J34" s="103">
        <f t="shared" si="2"/>
        <v>106</v>
      </c>
      <c r="L34" s="49" t="s">
        <v>1</v>
      </c>
      <c r="M34" s="48" t="s">
        <v>243</v>
      </c>
      <c r="N34" s="49" t="s">
        <v>7</v>
      </c>
      <c r="O34" s="50">
        <v>228</v>
      </c>
      <c r="P34" s="50">
        <v>92</v>
      </c>
      <c r="Q34" s="50">
        <v>47</v>
      </c>
      <c r="R34" s="50">
        <f t="shared" si="9"/>
        <v>367</v>
      </c>
    </row>
    <row r="35" spans="1:18" hidden="1" x14ac:dyDescent="0.25">
      <c r="A35" s="20" t="s">
        <v>1</v>
      </c>
      <c r="B35" s="20" t="s">
        <v>247</v>
      </c>
      <c r="C35" s="20" t="s">
        <v>249</v>
      </c>
      <c r="D35" s="20" t="s">
        <v>52</v>
      </c>
      <c r="E35" s="20" t="str">
        <f t="shared" si="1"/>
        <v>KUTAI-KUTAI BARAT</v>
      </c>
      <c r="F35" s="21" t="s">
        <v>7</v>
      </c>
      <c r="G35" s="103">
        <v>21</v>
      </c>
      <c r="H35" s="103">
        <v>1</v>
      </c>
      <c r="I35" s="103">
        <v>22</v>
      </c>
      <c r="J35" s="103">
        <f t="shared" si="2"/>
        <v>44</v>
      </c>
      <c r="L35" s="49" t="s">
        <v>1</v>
      </c>
      <c r="M35" s="48" t="s">
        <v>238</v>
      </c>
      <c r="N35" s="49" t="s">
        <v>7</v>
      </c>
      <c r="O35" s="50">
        <v>79</v>
      </c>
      <c r="P35" s="50">
        <v>44</v>
      </c>
      <c r="Q35" s="50">
        <v>10</v>
      </c>
      <c r="R35" s="50">
        <f t="shared" si="9"/>
        <v>133</v>
      </c>
    </row>
    <row r="36" spans="1:18" hidden="1" x14ac:dyDescent="0.25">
      <c r="A36" s="20" t="s">
        <v>1</v>
      </c>
      <c r="B36" s="20" t="s">
        <v>247</v>
      </c>
      <c r="C36" s="20" t="s">
        <v>249</v>
      </c>
      <c r="D36" s="20" t="s">
        <v>53</v>
      </c>
      <c r="E36" s="20" t="str">
        <f t="shared" si="1"/>
        <v>KUTAI-KUTAI KARTANEGARA</v>
      </c>
      <c r="F36" s="21" t="s">
        <v>7</v>
      </c>
      <c r="G36" s="103">
        <v>82</v>
      </c>
      <c r="H36" s="103">
        <v>56</v>
      </c>
      <c r="I36" s="103">
        <v>87</v>
      </c>
      <c r="J36" s="103">
        <f t="shared" si="2"/>
        <v>225</v>
      </c>
      <c r="L36" s="49" t="s">
        <v>1</v>
      </c>
      <c r="M36" s="48" t="s">
        <v>244</v>
      </c>
      <c r="N36" s="49" t="s">
        <v>7</v>
      </c>
      <c r="O36" s="50">
        <v>162</v>
      </c>
      <c r="P36" s="50">
        <v>48</v>
      </c>
      <c r="Q36" s="50">
        <v>19</v>
      </c>
      <c r="R36" s="50">
        <f t="shared" si="9"/>
        <v>229</v>
      </c>
    </row>
    <row r="37" spans="1:18" hidden="1" x14ac:dyDescent="0.25">
      <c r="A37" s="20" t="s">
        <v>1</v>
      </c>
      <c r="B37" s="20" t="s">
        <v>247</v>
      </c>
      <c r="C37" s="20" t="s">
        <v>248</v>
      </c>
      <c r="D37" s="20" t="s">
        <v>54</v>
      </c>
      <c r="E37" s="20" t="str">
        <f t="shared" si="1"/>
        <v>BONTANG-KUTAI TIMUR</v>
      </c>
      <c r="F37" s="21" t="s">
        <v>7</v>
      </c>
      <c r="G37" s="103">
        <v>28</v>
      </c>
      <c r="H37" s="103">
        <v>8</v>
      </c>
      <c r="I37" s="103">
        <v>29</v>
      </c>
      <c r="J37" s="103">
        <f t="shared" si="2"/>
        <v>65</v>
      </c>
      <c r="L37" s="49" t="s">
        <v>1</v>
      </c>
      <c r="M37" s="48" t="s">
        <v>240</v>
      </c>
      <c r="N37" s="49" t="s">
        <v>7</v>
      </c>
      <c r="O37" s="50">
        <v>107</v>
      </c>
      <c r="P37" s="50">
        <v>104</v>
      </c>
      <c r="Q37" s="50">
        <v>50</v>
      </c>
      <c r="R37" s="50">
        <f t="shared" si="9"/>
        <v>261</v>
      </c>
    </row>
    <row r="38" spans="1:18" hidden="1" x14ac:dyDescent="0.25">
      <c r="A38" s="20" t="s">
        <v>1</v>
      </c>
      <c r="B38" s="20" t="s">
        <v>238</v>
      </c>
      <c r="C38" s="20" t="s">
        <v>243</v>
      </c>
      <c r="D38" s="20" t="s">
        <v>55</v>
      </c>
      <c r="E38" s="20" t="str">
        <f t="shared" si="1"/>
        <v>KOTAWARINGIN RAYA-LAMANDAU</v>
      </c>
      <c r="F38" s="21" t="s">
        <v>7</v>
      </c>
      <c r="G38" s="103">
        <v>8</v>
      </c>
      <c r="H38" s="103">
        <v>8</v>
      </c>
      <c r="I38" s="103">
        <v>10</v>
      </c>
      <c r="J38" s="103">
        <f t="shared" si="2"/>
        <v>26</v>
      </c>
      <c r="L38" s="49" t="s">
        <v>1</v>
      </c>
      <c r="M38" s="48" t="s">
        <v>66</v>
      </c>
      <c r="N38" s="49" t="s">
        <v>7</v>
      </c>
      <c r="O38" s="50">
        <v>107</v>
      </c>
      <c r="P38" s="50">
        <v>36</v>
      </c>
      <c r="Q38" s="50">
        <v>6</v>
      </c>
      <c r="R38" s="50">
        <f t="shared" si="9"/>
        <v>149</v>
      </c>
    </row>
    <row r="39" spans="1:18" hidden="1" x14ac:dyDescent="0.25">
      <c r="A39" s="20" t="s">
        <v>1</v>
      </c>
      <c r="B39" s="20" t="s">
        <v>240</v>
      </c>
      <c r="C39" s="20" t="s">
        <v>66</v>
      </c>
      <c r="D39" s="20" t="s">
        <v>56</v>
      </c>
      <c r="E39" s="20" t="str">
        <f t="shared" si="1"/>
        <v>SAMBAS-LANDAK</v>
      </c>
      <c r="F39" s="21" t="s">
        <v>7</v>
      </c>
      <c r="G39" s="103">
        <v>19</v>
      </c>
      <c r="H39" s="103">
        <v>3</v>
      </c>
      <c r="I39" s="103">
        <v>16</v>
      </c>
      <c r="J39" s="103">
        <f t="shared" si="2"/>
        <v>38</v>
      </c>
      <c r="L39" s="49" t="s">
        <v>1</v>
      </c>
      <c r="M39" s="48" t="s">
        <v>70</v>
      </c>
      <c r="N39" s="49" t="s">
        <v>7</v>
      </c>
      <c r="O39" s="50">
        <v>194</v>
      </c>
      <c r="P39" s="50">
        <v>58</v>
      </c>
      <c r="Q39" s="50">
        <v>14</v>
      </c>
      <c r="R39" s="50">
        <f t="shared" si="9"/>
        <v>266</v>
      </c>
    </row>
    <row r="40" spans="1:18" hidden="1" x14ac:dyDescent="0.25">
      <c r="A40" s="20" t="s">
        <v>1</v>
      </c>
      <c r="B40" s="20" t="s">
        <v>247</v>
      </c>
      <c r="C40" s="20" t="s">
        <v>249</v>
      </c>
      <c r="D40" s="20" t="s">
        <v>57</v>
      </c>
      <c r="E40" s="20" t="str">
        <f t="shared" si="1"/>
        <v>KUTAI-MAHAKAM ULU</v>
      </c>
      <c r="F40" s="21" t="s">
        <v>7</v>
      </c>
      <c r="G40" s="103">
        <v>0</v>
      </c>
      <c r="H40" s="103">
        <v>0</v>
      </c>
      <c r="I40" s="103">
        <v>0</v>
      </c>
      <c r="J40" s="103">
        <f t="shared" si="2"/>
        <v>0</v>
      </c>
      <c r="L40" s="49" t="s">
        <v>1</v>
      </c>
      <c r="M40" s="48" t="s">
        <v>248</v>
      </c>
      <c r="N40" s="49" t="s">
        <v>7</v>
      </c>
      <c r="O40" s="50">
        <v>54</v>
      </c>
      <c r="P40" s="50">
        <v>31</v>
      </c>
      <c r="Q40" s="50">
        <v>8</v>
      </c>
      <c r="R40" s="50">
        <f t="shared" si="9"/>
        <v>93</v>
      </c>
    </row>
    <row r="41" spans="1:18" hidden="1" x14ac:dyDescent="0.25">
      <c r="A41" s="20" t="s">
        <v>1</v>
      </c>
      <c r="B41" s="20" t="s">
        <v>241</v>
      </c>
      <c r="C41" s="20" t="s">
        <v>242</v>
      </c>
      <c r="D41" s="20" t="s">
        <v>58</v>
      </c>
      <c r="E41" s="20" t="str">
        <f t="shared" ref="E41:E73" si="10">C41&amp;"-"&amp;D41</f>
        <v>KALTARA-MALINAU</v>
      </c>
      <c r="F41" s="21" t="s">
        <v>7</v>
      </c>
      <c r="G41" s="103">
        <v>30</v>
      </c>
      <c r="H41" s="103">
        <v>0</v>
      </c>
      <c r="I41" s="103">
        <v>8</v>
      </c>
      <c r="J41" s="103">
        <f t="shared" si="2"/>
        <v>38</v>
      </c>
      <c r="L41" s="49" t="s">
        <v>1</v>
      </c>
      <c r="M41" s="48" t="s">
        <v>249</v>
      </c>
      <c r="N41" s="49" t="s">
        <v>7</v>
      </c>
      <c r="O41" s="50">
        <v>128</v>
      </c>
      <c r="P41" s="50">
        <v>68</v>
      </c>
      <c r="Q41" s="50">
        <v>5</v>
      </c>
      <c r="R41" s="50">
        <f t="shared" si="9"/>
        <v>201</v>
      </c>
    </row>
    <row r="42" spans="1:18" hidden="1" x14ac:dyDescent="0.25">
      <c r="A42" s="20" t="s">
        <v>1</v>
      </c>
      <c r="B42" s="20" t="s">
        <v>240</v>
      </c>
      <c r="C42" s="20" t="s">
        <v>70</v>
      </c>
      <c r="D42" s="20" t="s">
        <v>59</v>
      </c>
      <c r="E42" s="20" t="str">
        <f t="shared" si="10"/>
        <v>SINTANG-MELAWI</v>
      </c>
      <c r="F42" s="21" t="s">
        <v>7</v>
      </c>
      <c r="G42" s="103">
        <v>10</v>
      </c>
      <c r="H42" s="103">
        <v>4</v>
      </c>
      <c r="I42" s="103">
        <v>8</v>
      </c>
      <c r="J42" s="103">
        <f t="shared" si="2"/>
        <v>22</v>
      </c>
      <c r="L42" s="49" t="s">
        <v>1</v>
      </c>
      <c r="M42" s="48" t="s">
        <v>247</v>
      </c>
      <c r="N42" s="49" t="s">
        <v>7</v>
      </c>
      <c r="O42" s="50">
        <v>134</v>
      </c>
      <c r="P42" s="50">
        <v>126</v>
      </c>
      <c r="Q42" s="50">
        <v>46</v>
      </c>
      <c r="R42" s="50">
        <f t="shared" si="9"/>
        <v>306</v>
      </c>
    </row>
    <row r="43" spans="1:18" hidden="1" x14ac:dyDescent="0.25">
      <c r="A43" s="20" t="s">
        <v>1</v>
      </c>
      <c r="B43" s="20" t="s">
        <v>240</v>
      </c>
      <c r="C43" s="20" t="s">
        <v>244</v>
      </c>
      <c r="D43" s="20" t="s">
        <v>60</v>
      </c>
      <c r="E43" s="20" t="str">
        <f t="shared" si="10"/>
        <v>KETAPANG KUBU RAYA-MEMPAWAH</v>
      </c>
      <c r="F43" s="21" t="s">
        <v>7</v>
      </c>
      <c r="G43" s="103">
        <v>0</v>
      </c>
      <c r="H43" s="103">
        <v>0</v>
      </c>
      <c r="I43" s="103">
        <v>22</v>
      </c>
      <c r="J43" s="103">
        <f t="shared" si="2"/>
        <v>22</v>
      </c>
      <c r="L43" s="49" t="s">
        <v>1</v>
      </c>
      <c r="M43" s="48" t="s">
        <v>255</v>
      </c>
      <c r="N43" s="49" t="s">
        <v>7</v>
      </c>
      <c r="O43" s="50">
        <v>0</v>
      </c>
      <c r="P43" s="50">
        <v>0</v>
      </c>
      <c r="Q43" s="50">
        <v>5</v>
      </c>
      <c r="R43" s="50">
        <f t="shared" si="9"/>
        <v>5</v>
      </c>
    </row>
    <row r="44" spans="1:18" hidden="1" x14ac:dyDescent="0.25">
      <c r="A44" s="20" t="s">
        <v>1</v>
      </c>
      <c r="B44" s="20" t="s">
        <v>238</v>
      </c>
      <c r="C44" s="20" t="s">
        <v>239</v>
      </c>
      <c r="D44" s="20" t="s">
        <v>61</v>
      </c>
      <c r="E44" s="20" t="str">
        <f t="shared" si="10"/>
        <v>BARITO RAYA-MURUNG RAYA</v>
      </c>
      <c r="F44" s="21" t="s">
        <v>7</v>
      </c>
      <c r="G44" s="103">
        <v>8</v>
      </c>
      <c r="H44" s="103">
        <v>3</v>
      </c>
      <c r="I44" s="103">
        <v>8</v>
      </c>
      <c r="J44" s="103">
        <f t="shared" si="2"/>
        <v>19</v>
      </c>
      <c r="L44" s="49" t="s">
        <v>1</v>
      </c>
      <c r="M44" s="48" t="s">
        <v>242</v>
      </c>
      <c r="N44" s="49" t="s">
        <v>7</v>
      </c>
      <c r="O44" s="50">
        <v>84</v>
      </c>
      <c r="P44" s="50">
        <v>5</v>
      </c>
      <c r="Q44" s="50">
        <v>4</v>
      </c>
      <c r="R44" s="50">
        <f t="shared" si="9"/>
        <v>93</v>
      </c>
    </row>
    <row r="45" spans="1:18" hidden="1" x14ac:dyDescent="0.25">
      <c r="A45" s="20" t="s">
        <v>1</v>
      </c>
      <c r="B45" s="20" t="s">
        <v>241</v>
      </c>
      <c r="C45" s="20" t="s">
        <v>242</v>
      </c>
      <c r="D45" s="20" t="s">
        <v>62</v>
      </c>
      <c r="E45" s="20" t="str">
        <f t="shared" si="10"/>
        <v>KALTARA-NUNUKAN</v>
      </c>
      <c r="F45" s="21" t="s">
        <v>7</v>
      </c>
      <c r="G45" s="103">
        <v>17</v>
      </c>
      <c r="H45" s="103">
        <v>0</v>
      </c>
      <c r="I45" s="103">
        <v>13</v>
      </c>
      <c r="J45" s="103">
        <f t="shared" si="2"/>
        <v>30</v>
      </c>
      <c r="L45" s="49" t="s">
        <v>2</v>
      </c>
      <c r="M45" s="48" t="s">
        <v>3</v>
      </c>
      <c r="N45" s="49" t="s">
        <v>7</v>
      </c>
      <c r="O45" s="50">
        <v>57</v>
      </c>
      <c r="P45" s="50">
        <v>41</v>
      </c>
      <c r="Q45" s="50">
        <v>18</v>
      </c>
      <c r="R45" s="50">
        <f t="shared" si="9"/>
        <v>116</v>
      </c>
    </row>
    <row r="46" spans="1:18" hidden="1" x14ac:dyDescent="0.25">
      <c r="A46" s="20" t="s">
        <v>1</v>
      </c>
      <c r="B46" s="20" t="s">
        <v>245</v>
      </c>
      <c r="C46" s="20" t="s">
        <v>245</v>
      </c>
      <c r="D46" s="20" t="s">
        <v>63</v>
      </c>
      <c r="E46" s="20" t="str">
        <f t="shared" si="10"/>
        <v>BALIKPAPAN-PASER</v>
      </c>
      <c r="F46" s="21" t="s">
        <v>7</v>
      </c>
      <c r="G46" s="103">
        <v>34</v>
      </c>
      <c r="H46" s="103">
        <v>34</v>
      </c>
      <c r="I46" s="103">
        <v>35</v>
      </c>
      <c r="J46" s="103">
        <f t="shared" si="2"/>
        <v>103</v>
      </c>
      <c r="L46" s="49" t="s">
        <v>2</v>
      </c>
      <c r="M46" s="48" t="s">
        <v>225</v>
      </c>
      <c r="N46" s="49" t="s">
        <v>7</v>
      </c>
      <c r="O46" s="50">
        <v>28</v>
      </c>
      <c r="P46" s="50">
        <v>10</v>
      </c>
      <c r="Q46" s="50">
        <v>0</v>
      </c>
      <c r="R46" s="50">
        <f t="shared" si="9"/>
        <v>38</v>
      </c>
    </row>
    <row r="47" spans="1:18" hidden="1" x14ac:dyDescent="0.25">
      <c r="A47" s="20" t="s">
        <v>1</v>
      </c>
      <c r="B47" s="20" t="s">
        <v>245</v>
      </c>
      <c r="C47" s="20" t="s">
        <v>245</v>
      </c>
      <c r="D47" s="20" t="s">
        <v>64</v>
      </c>
      <c r="E47" s="20" t="str">
        <f t="shared" si="10"/>
        <v>BALIKPAPAN-PENAJAM PASER UTARA</v>
      </c>
      <c r="F47" s="21" t="s">
        <v>7</v>
      </c>
      <c r="G47" s="103">
        <v>23</v>
      </c>
      <c r="H47" s="103">
        <v>22</v>
      </c>
      <c r="I47" s="103">
        <v>24</v>
      </c>
      <c r="J47" s="103">
        <f t="shared" si="2"/>
        <v>69</v>
      </c>
      <c r="L47" s="49" t="s">
        <v>2</v>
      </c>
      <c r="M47" s="48" t="s">
        <v>224</v>
      </c>
      <c r="N47" s="49" t="s">
        <v>7</v>
      </c>
      <c r="O47" s="50">
        <v>43</v>
      </c>
      <c r="P47" s="50">
        <v>5</v>
      </c>
      <c r="Q47" s="50">
        <v>0</v>
      </c>
      <c r="R47" s="50">
        <f t="shared" si="9"/>
        <v>48</v>
      </c>
    </row>
    <row r="48" spans="1:18" hidden="1" x14ac:dyDescent="0.25">
      <c r="A48" s="20" t="s">
        <v>1</v>
      </c>
      <c r="B48" s="20" t="s">
        <v>238</v>
      </c>
      <c r="C48" s="20" t="s">
        <v>238</v>
      </c>
      <c r="D48" s="20" t="s">
        <v>65</v>
      </c>
      <c r="E48" s="20" t="str">
        <f t="shared" si="10"/>
        <v>PALANGKARAYA-PULANG PISAU</v>
      </c>
      <c r="F48" s="21" t="s">
        <v>7</v>
      </c>
      <c r="G48" s="103">
        <v>12</v>
      </c>
      <c r="H48" s="103">
        <v>1</v>
      </c>
      <c r="I48" s="103">
        <v>10</v>
      </c>
      <c r="J48" s="103">
        <f t="shared" si="2"/>
        <v>23</v>
      </c>
      <c r="L48" s="49" t="s">
        <v>2</v>
      </c>
      <c r="M48" s="48" t="s">
        <v>157</v>
      </c>
      <c r="N48" s="49" t="s">
        <v>7</v>
      </c>
      <c r="O48" s="50">
        <v>21</v>
      </c>
      <c r="P48" s="50">
        <v>0</v>
      </c>
      <c r="Q48" s="50">
        <v>0</v>
      </c>
      <c r="R48" s="50">
        <f t="shared" si="9"/>
        <v>21</v>
      </c>
    </row>
    <row r="49" spans="1:18" hidden="1" x14ac:dyDescent="0.25">
      <c r="A49" s="20" t="s">
        <v>1</v>
      </c>
      <c r="B49" s="20" t="s">
        <v>240</v>
      </c>
      <c r="C49" s="20" t="s">
        <v>66</v>
      </c>
      <c r="D49" s="20" t="s">
        <v>66</v>
      </c>
      <c r="E49" s="20" t="str">
        <f t="shared" si="10"/>
        <v>SAMBAS-SAMBAS</v>
      </c>
      <c r="F49" s="21" t="s">
        <v>7</v>
      </c>
      <c r="G49" s="103">
        <v>27</v>
      </c>
      <c r="H49" s="103">
        <v>5</v>
      </c>
      <c r="I49" s="103">
        <v>27</v>
      </c>
      <c r="J49" s="103">
        <f t="shared" si="2"/>
        <v>59</v>
      </c>
      <c r="L49" s="49" t="s">
        <v>2</v>
      </c>
      <c r="M49" s="48" t="s">
        <v>222</v>
      </c>
      <c r="N49" s="49" t="s">
        <v>7</v>
      </c>
      <c r="O49" s="50">
        <v>61</v>
      </c>
      <c r="P49" s="50">
        <v>45</v>
      </c>
      <c r="Q49" s="50">
        <v>2</v>
      </c>
      <c r="R49" s="50">
        <f t="shared" si="9"/>
        <v>108</v>
      </c>
    </row>
    <row r="50" spans="1:18" hidden="1" x14ac:dyDescent="0.25">
      <c r="A50" s="20" t="s">
        <v>1</v>
      </c>
      <c r="B50" s="20" t="s">
        <v>240</v>
      </c>
      <c r="C50" s="20" t="s">
        <v>70</v>
      </c>
      <c r="D50" s="20" t="s">
        <v>67</v>
      </c>
      <c r="E50" s="20" t="str">
        <f t="shared" si="10"/>
        <v>SINTANG-SANGGAU</v>
      </c>
      <c r="F50" s="21" t="s">
        <v>7</v>
      </c>
      <c r="G50" s="103">
        <v>42</v>
      </c>
      <c r="H50" s="103">
        <v>7</v>
      </c>
      <c r="I50" s="103">
        <v>40</v>
      </c>
      <c r="J50" s="103">
        <f t="shared" si="2"/>
        <v>89</v>
      </c>
      <c r="L50" s="49" t="s">
        <v>2</v>
      </c>
      <c r="M50" s="48" t="s">
        <v>221</v>
      </c>
      <c r="N50" s="49" t="s">
        <v>7</v>
      </c>
      <c r="O50" s="50">
        <v>112</v>
      </c>
      <c r="P50" s="50">
        <v>57</v>
      </c>
      <c r="Q50" s="50">
        <v>0</v>
      </c>
      <c r="R50" s="50">
        <f t="shared" si="9"/>
        <v>169</v>
      </c>
    </row>
    <row r="51" spans="1:18" hidden="1" x14ac:dyDescent="0.25">
      <c r="A51" s="20" t="s">
        <v>1</v>
      </c>
      <c r="B51" s="20" t="s">
        <v>240</v>
      </c>
      <c r="C51" s="20" t="s">
        <v>70</v>
      </c>
      <c r="D51" s="20" t="s">
        <v>68</v>
      </c>
      <c r="E51" s="20" t="str">
        <f t="shared" si="10"/>
        <v>SINTANG-SEKADAU</v>
      </c>
      <c r="F51" s="21" t="s">
        <v>7</v>
      </c>
      <c r="G51" s="103">
        <v>13</v>
      </c>
      <c r="H51" s="103">
        <v>3</v>
      </c>
      <c r="I51" s="103">
        <v>15</v>
      </c>
      <c r="J51" s="103">
        <f t="shared" si="2"/>
        <v>31</v>
      </c>
      <c r="L51" s="49" t="s">
        <v>2</v>
      </c>
      <c r="M51" s="48" t="s">
        <v>145</v>
      </c>
      <c r="N51" s="49" t="s">
        <v>7</v>
      </c>
      <c r="O51" s="50">
        <v>112</v>
      </c>
      <c r="P51" s="50">
        <v>119</v>
      </c>
      <c r="Q51" s="50">
        <v>2</v>
      </c>
      <c r="R51" s="50">
        <f t="shared" si="9"/>
        <v>233</v>
      </c>
    </row>
    <row r="52" spans="1:18" hidden="1" x14ac:dyDescent="0.25">
      <c r="A52" s="20" t="s">
        <v>1</v>
      </c>
      <c r="B52" s="20" t="s">
        <v>238</v>
      </c>
      <c r="C52" s="20" t="s">
        <v>243</v>
      </c>
      <c r="D52" s="20" t="s">
        <v>69</v>
      </c>
      <c r="E52" s="20" t="str">
        <f t="shared" si="10"/>
        <v>KOTAWARINGIN RAYA-SERUYAN</v>
      </c>
      <c r="F52" s="21" t="s">
        <v>7</v>
      </c>
      <c r="G52" s="103">
        <v>20</v>
      </c>
      <c r="H52" s="103">
        <v>13</v>
      </c>
      <c r="I52" s="103">
        <v>22</v>
      </c>
      <c r="J52" s="103">
        <f t="shared" si="2"/>
        <v>55</v>
      </c>
      <c r="L52" s="49" t="s">
        <v>2</v>
      </c>
      <c r="M52" s="48" t="s">
        <v>231</v>
      </c>
      <c r="N52" s="49" t="s">
        <v>7</v>
      </c>
      <c r="O52" s="50">
        <v>239</v>
      </c>
      <c r="P52" s="50">
        <v>371</v>
      </c>
      <c r="Q52" s="50">
        <v>93</v>
      </c>
      <c r="R52" s="50">
        <f t="shared" si="9"/>
        <v>703</v>
      </c>
    </row>
    <row r="53" spans="1:18" hidden="1" x14ac:dyDescent="0.25">
      <c r="A53" s="20" t="s">
        <v>1</v>
      </c>
      <c r="B53" s="20" t="s">
        <v>240</v>
      </c>
      <c r="C53" s="20" t="s">
        <v>70</v>
      </c>
      <c r="D53" s="20" t="s">
        <v>70</v>
      </c>
      <c r="E53" s="20" t="str">
        <f t="shared" si="10"/>
        <v>SINTANG-SINTANG</v>
      </c>
      <c r="F53" s="21" t="s">
        <v>7</v>
      </c>
      <c r="G53" s="103">
        <v>38</v>
      </c>
      <c r="H53" s="103">
        <v>15</v>
      </c>
      <c r="I53" s="103">
        <v>36</v>
      </c>
      <c r="J53" s="103">
        <f t="shared" si="2"/>
        <v>89</v>
      </c>
      <c r="L53" s="49" t="s">
        <v>2</v>
      </c>
      <c r="M53" s="48" t="s">
        <v>223</v>
      </c>
      <c r="N53" s="49" t="s">
        <v>7</v>
      </c>
      <c r="O53" s="50">
        <v>118</v>
      </c>
      <c r="P53" s="50">
        <v>87</v>
      </c>
      <c r="Q53" s="50">
        <v>35</v>
      </c>
      <c r="R53" s="50">
        <f t="shared" si="9"/>
        <v>240</v>
      </c>
    </row>
    <row r="54" spans="1:18" hidden="1" x14ac:dyDescent="0.25">
      <c r="A54" s="20" t="s">
        <v>1</v>
      </c>
      <c r="B54" s="20" t="s">
        <v>238</v>
      </c>
      <c r="C54" s="20" t="s">
        <v>243</v>
      </c>
      <c r="D54" s="20" t="s">
        <v>71</v>
      </c>
      <c r="E54" s="20" t="str">
        <f t="shared" si="10"/>
        <v>KOTAWARINGIN RAYA-SUKAMARA</v>
      </c>
      <c r="F54" s="21" t="s">
        <v>7</v>
      </c>
      <c r="G54" s="103">
        <v>8</v>
      </c>
      <c r="H54" s="103">
        <v>8</v>
      </c>
      <c r="I54" s="103">
        <v>6</v>
      </c>
      <c r="J54" s="103">
        <f t="shared" si="2"/>
        <v>22</v>
      </c>
      <c r="L54" s="49" t="s">
        <v>2</v>
      </c>
      <c r="M54" s="48" t="s">
        <v>229</v>
      </c>
      <c r="N54" s="49" t="s">
        <v>7</v>
      </c>
      <c r="O54" s="50">
        <v>65</v>
      </c>
      <c r="P54" s="50">
        <v>101</v>
      </c>
      <c r="Q54" s="50">
        <v>9</v>
      </c>
      <c r="R54" s="50">
        <f t="shared" si="9"/>
        <v>175</v>
      </c>
    </row>
    <row r="55" spans="1:18" hidden="1" x14ac:dyDescent="0.25">
      <c r="A55" s="20" t="s">
        <v>1</v>
      </c>
      <c r="B55" s="20" t="s">
        <v>235</v>
      </c>
      <c r="C55" s="20" t="s">
        <v>236</v>
      </c>
      <c r="D55" s="20" t="s">
        <v>72</v>
      </c>
      <c r="E55" s="20" t="str">
        <f t="shared" si="10"/>
        <v>BANUA ENAM-TABALONG</v>
      </c>
      <c r="F55" s="21" t="s">
        <v>7</v>
      </c>
      <c r="G55" s="103">
        <v>19</v>
      </c>
      <c r="H55" s="103">
        <v>16</v>
      </c>
      <c r="I55" s="103">
        <v>24</v>
      </c>
      <c r="J55" s="103">
        <f t="shared" si="2"/>
        <v>59</v>
      </c>
      <c r="L55" s="49" t="s">
        <v>2</v>
      </c>
      <c r="M55" s="48" t="s">
        <v>228</v>
      </c>
      <c r="N55" s="49" t="s">
        <v>7</v>
      </c>
      <c r="O55" s="50">
        <v>4</v>
      </c>
      <c r="P55" s="50">
        <v>0</v>
      </c>
      <c r="Q55" s="50">
        <v>5</v>
      </c>
      <c r="R55" s="50">
        <f t="shared" si="9"/>
        <v>9</v>
      </c>
    </row>
    <row r="56" spans="1:18" hidden="1" x14ac:dyDescent="0.25">
      <c r="A56" s="20" t="s">
        <v>1</v>
      </c>
      <c r="B56" s="20" t="s">
        <v>241</v>
      </c>
      <c r="C56" s="20" t="s">
        <v>242</v>
      </c>
      <c r="D56" s="20" t="s">
        <v>73</v>
      </c>
      <c r="E56" s="20" t="str">
        <f t="shared" si="10"/>
        <v>KALTARA-TANA TIDUNG</v>
      </c>
      <c r="F56" s="21" t="s">
        <v>7</v>
      </c>
      <c r="G56" s="103">
        <v>3</v>
      </c>
      <c r="H56" s="103">
        <v>0</v>
      </c>
      <c r="I56" s="103">
        <v>4</v>
      </c>
      <c r="J56" s="103">
        <f t="shared" si="2"/>
        <v>7</v>
      </c>
      <c r="L56" s="49" t="s">
        <v>2</v>
      </c>
      <c r="M56" s="48" t="s">
        <v>123</v>
      </c>
      <c r="N56" s="49" t="s">
        <v>7</v>
      </c>
      <c r="O56" s="50">
        <v>47</v>
      </c>
      <c r="P56" s="50">
        <v>0</v>
      </c>
      <c r="Q56" s="50">
        <v>10</v>
      </c>
      <c r="R56" s="50">
        <f t="shared" si="9"/>
        <v>57</v>
      </c>
    </row>
    <row r="57" spans="1:18" hidden="1" x14ac:dyDescent="0.25">
      <c r="A57" s="20" t="s">
        <v>1</v>
      </c>
      <c r="B57" s="20" t="s">
        <v>235</v>
      </c>
      <c r="C57" s="20" t="s">
        <v>246</v>
      </c>
      <c r="D57" s="20" t="s">
        <v>74</v>
      </c>
      <c r="E57" s="20" t="str">
        <f t="shared" si="10"/>
        <v>KOTABARU-TANAH BUMBU</v>
      </c>
      <c r="F57" s="21" t="s">
        <v>7</v>
      </c>
      <c r="G57" s="103">
        <v>21</v>
      </c>
      <c r="H57" s="103">
        <v>18</v>
      </c>
      <c r="I57" s="103">
        <v>26</v>
      </c>
      <c r="J57" s="103">
        <f t="shared" si="2"/>
        <v>65</v>
      </c>
      <c r="L57" s="49" t="s">
        <v>2</v>
      </c>
      <c r="M57" s="48" t="s">
        <v>226</v>
      </c>
      <c r="N57" s="49" t="s">
        <v>7</v>
      </c>
      <c r="O57" s="50">
        <v>66</v>
      </c>
      <c r="P57" s="50">
        <v>11</v>
      </c>
      <c r="Q57" s="50">
        <v>0</v>
      </c>
      <c r="R57" s="50">
        <f t="shared" si="9"/>
        <v>77</v>
      </c>
    </row>
    <row r="58" spans="1:18" hidden="1" x14ac:dyDescent="0.25">
      <c r="A58" s="20" t="s">
        <v>1</v>
      </c>
      <c r="B58" s="20" t="s">
        <v>235</v>
      </c>
      <c r="C58" s="20" t="s">
        <v>237</v>
      </c>
      <c r="D58" s="20" t="s">
        <v>75</v>
      </c>
      <c r="E58" s="20" t="str">
        <f t="shared" si="10"/>
        <v>MARTAPURA-TANAH LAUT</v>
      </c>
      <c r="F58" s="21" t="s">
        <v>7</v>
      </c>
      <c r="G58" s="103">
        <v>22</v>
      </c>
      <c r="H58" s="103">
        <v>19</v>
      </c>
      <c r="I58" s="103">
        <v>36</v>
      </c>
      <c r="J58" s="103">
        <f t="shared" si="2"/>
        <v>77</v>
      </c>
      <c r="L58" s="49" t="s">
        <v>2</v>
      </c>
      <c r="M58" s="48" t="s">
        <v>180</v>
      </c>
      <c r="N58" s="49" t="s">
        <v>7</v>
      </c>
      <c r="O58" s="50">
        <v>33</v>
      </c>
      <c r="P58" s="50">
        <v>0</v>
      </c>
      <c r="Q58" s="50">
        <v>0</v>
      </c>
      <c r="R58" s="50">
        <f t="shared" si="9"/>
        <v>33</v>
      </c>
    </row>
    <row r="59" spans="1:18" hidden="1" x14ac:dyDescent="0.25">
      <c r="A59" s="20" t="s">
        <v>1</v>
      </c>
      <c r="B59" s="20" t="s">
        <v>235</v>
      </c>
      <c r="C59" s="20" t="s">
        <v>236</v>
      </c>
      <c r="D59" s="20" t="s">
        <v>76</v>
      </c>
      <c r="E59" s="20" t="str">
        <f t="shared" si="10"/>
        <v>BANUA ENAM-TAPIN</v>
      </c>
      <c r="F59" s="21" t="s">
        <v>7</v>
      </c>
      <c r="G59" s="103">
        <v>10</v>
      </c>
      <c r="H59" s="103">
        <v>10</v>
      </c>
      <c r="I59" s="103">
        <v>17</v>
      </c>
      <c r="J59" s="103">
        <f t="shared" si="2"/>
        <v>37</v>
      </c>
      <c r="L59" s="49" t="s">
        <v>2</v>
      </c>
      <c r="M59" s="48" t="s">
        <v>230</v>
      </c>
      <c r="N59" s="49" t="s">
        <v>7</v>
      </c>
      <c r="O59" s="50">
        <v>57</v>
      </c>
      <c r="P59" s="50">
        <v>1</v>
      </c>
      <c r="Q59" s="50">
        <v>0</v>
      </c>
      <c r="R59" s="50">
        <f t="shared" si="9"/>
        <v>58</v>
      </c>
    </row>
    <row r="60" spans="1:18" hidden="1" x14ac:dyDescent="0.25">
      <c r="A60" s="20" t="s">
        <v>77</v>
      </c>
      <c r="B60" s="20" t="s">
        <v>250</v>
      </c>
      <c r="C60" s="20" t="s">
        <v>104</v>
      </c>
      <c r="D60" s="20" t="s">
        <v>78</v>
      </c>
      <c r="E60" s="20" t="str">
        <f t="shared" si="10"/>
        <v>MERAUKE-ASMAT</v>
      </c>
      <c r="F60" s="21" t="s">
        <v>7</v>
      </c>
      <c r="G60" s="103"/>
      <c r="H60" s="103"/>
      <c r="I60" s="103"/>
      <c r="J60" s="103">
        <f t="shared" si="2"/>
        <v>0</v>
      </c>
      <c r="L60" s="49" t="s">
        <v>2</v>
      </c>
      <c r="M60" s="48" t="s">
        <v>227</v>
      </c>
      <c r="N60" s="49" t="s">
        <v>7</v>
      </c>
      <c r="O60" s="50">
        <v>61</v>
      </c>
      <c r="P60" s="50">
        <v>6</v>
      </c>
      <c r="Q60" s="50">
        <v>0</v>
      </c>
      <c r="R60" s="50">
        <f t="shared" si="9"/>
        <v>67</v>
      </c>
    </row>
    <row r="61" spans="1:18" hidden="1" x14ac:dyDescent="0.25">
      <c r="A61" s="20" t="s">
        <v>77</v>
      </c>
      <c r="B61" s="20" t="s">
        <v>4</v>
      </c>
      <c r="C61" s="20" t="s">
        <v>251</v>
      </c>
      <c r="D61" s="20" t="s">
        <v>79</v>
      </c>
      <c r="E61" s="20" t="str">
        <f t="shared" si="10"/>
        <v>SENTANI-BIAK NUMFOR</v>
      </c>
      <c r="F61" s="21" t="s">
        <v>7</v>
      </c>
      <c r="G61" s="103">
        <v>3</v>
      </c>
      <c r="H61" s="103"/>
      <c r="I61" s="103"/>
      <c r="J61" s="103">
        <f t="shared" si="2"/>
        <v>3</v>
      </c>
      <c r="L61" s="49" t="s">
        <v>77</v>
      </c>
      <c r="M61" s="48" t="s">
        <v>252</v>
      </c>
      <c r="N61" s="49" t="s">
        <v>7</v>
      </c>
      <c r="O61" s="50">
        <v>28</v>
      </c>
      <c r="P61" s="50">
        <v>0</v>
      </c>
      <c r="Q61" s="50">
        <v>9</v>
      </c>
      <c r="R61" s="50">
        <f t="shared" si="9"/>
        <v>37</v>
      </c>
    </row>
    <row r="62" spans="1:18" hidden="1" x14ac:dyDescent="0.25">
      <c r="A62" s="20" t="s">
        <v>77</v>
      </c>
      <c r="B62" s="20" t="s">
        <v>250</v>
      </c>
      <c r="C62" s="20" t="s">
        <v>104</v>
      </c>
      <c r="D62" s="20" t="s">
        <v>80</v>
      </c>
      <c r="E62" s="20" t="str">
        <f t="shared" si="10"/>
        <v>MERAUKE-BOVEN DIGOEL</v>
      </c>
      <c r="F62" s="21" t="s">
        <v>7</v>
      </c>
      <c r="G62" s="103">
        <v>2</v>
      </c>
      <c r="H62" s="103"/>
      <c r="I62" s="103"/>
      <c r="J62" s="103">
        <f t="shared" si="2"/>
        <v>2</v>
      </c>
      <c r="L62" s="49" t="s">
        <v>77</v>
      </c>
      <c r="M62" s="48" t="s">
        <v>254</v>
      </c>
      <c r="N62" s="49" t="s">
        <v>7</v>
      </c>
      <c r="O62" s="50">
        <v>10</v>
      </c>
      <c r="P62" s="50">
        <v>0</v>
      </c>
      <c r="Q62" s="50">
        <v>0</v>
      </c>
      <c r="R62" s="50">
        <f t="shared" si="9"/>
        <v>10</v>
      </c>
    </row>
    <row r="63" spans="1:18" hidden="1" x14ac:dyDescent="0.25">
      <c r="A63" s="20" t="s">
        <v>77</v>
      </c>
      <c r="B63" s="20" t="s">
        <v>252</v>
      </c>
      <c r="C63" s="20" t="s">
        <v>252</v>
      </c>
      <c r="D63" s="20" t="s">
        <v>81</v>
      </c>
      <c r="E63" s="20" t="str">
        <f t="shared" si="10"/>
        <v>AMBON-BURU</v>
      </c>
      <c r="F63" s="21" t="s">
        <v>7</v>
      </c>
      <c r="G63" s="103">
        <v>2</v>
      </c>
      <c r="H63" s="103"/>
      <c r="I63" s="103"/>
      <c r="J63" s="103">
        <f t="shared" si="2"/>
        <v>2</v>
      </c>
      <c r="L63" s="49" t="s">
        <v>77</v>
      </c>
      <c r="M63" s="48" t="s">
        <v>253</v>
      </c>
      <c r="N63" s="49" t="s">
        <v>7</v>
      </c>
      <c r="O63" s="50">
        <v>8</v>
      </c>
      <c r="P63" s="50">
        <v>0</v>
      </c>
      <c r="Q63" s="50">
        <v>0</v>
      </c>
      <c r="R63" s="50">
        <f t="shared" si="9"/>
        <v>8</v>
      </c>
    </row>
    <row r="64" spans="1:18" hidden="1" x14ac:dyDescent="0.25">
      <c r="A64" s="20" t="s">
        <v>77</v>
      </c>
      <c r="B64" s="20" t="s">
        <v>252</v>
      </c>
      <c r="C64" s="20" t="s">
        <v>252</v>
      </c>
      <c r="D64" s="20" t="s">
        <v>82</v>
      </c>
      <c r="E64" s="20" t="str">
        <f t="shared" si="10"/>
        <v>AMBON-BURU SELATAN</v>
      </c>
      <c r="F64" s="21" t="s">
        <v>7</v>
      </c>
      <c r="G64" s="103"/>
      <c r="H64" s="103"/>
      <c r="I64" s="103"/>
      <c r="J64" s="103">
        <f t="shared" si="2"/>
        <v>0</v>
      </c>
      <c r="L64" s="49" t="s">
        <v>77</v>
      </c>
      <c r="M64" s="48" t="s">
        <v>4</v>
      </c>
      <c r="N64" s="49" t="s">
        <v>7</v>
      </c>
      <c r="O64" s="50">
        <v>20</v>
      </c>
      <c r="P64" s="50">
        <v>0</v>
      </c>
      <c r="Q64" s="50">
        <v>10</v>
      </c>
      <c r="R64" s="50">
        <f t="shared" si="9"/>
        <v>30</v>
      </c>
    </row>
    <row r="65" spans="1:18" hidden="1" x14ac:dyDescent="0.25">
      <c r="A65" s="20" t="s">
        <v>77</v>
      </c>
      <c r="B65" s="20" t="s">
        <v>4</v>
      </c>
      <c r="C65" s="20" t="s">
        <v>251</v>
      </c>
      <c r="D65" s="20" t="s">
        <v>83</v>
      </c>
      <c r="E65" s="20" t="str">
        <f t="shared" si="10"/>
        <v>SENTANI-DEIYAI</v>
      </c>
      <c r="F65" s="21" t="s">
        <v>7</v>
      </c>
      <c r="G65" s="103"/>
      <c r="H65" s="103"/>
      <c r="I65" s="103"/>
      <c r="J65" s="103">
        <f t="shared" si="2"/>
        <v>0</v>
      </c>
      <c r="L65" s="49" t="s">
        <v>77</v>
      </c>
      <c r="M65" s="48" t="s">
        <v>106</v>
      </c>
      <c r="N65" s="49" t="s">
        <v>7</v>
      </c>
      <c r="O65" s="50">
        <v>5</v>
      </c>
      <c r="P65" s="50">
        <v>0</v>
      </c>
      <c r="Q65" s="50">
        <v>0</v>
      </c>
      <c r="R65" s="50">
        <f t="shared" si="9"/>
        <v>5</v>
      </c>
    </row>
    <row r="66" spans="1:18" hidden="1" x14ac:dyDescent="0.25">
      <c r="A66" s="20" t="s">
        <v>77</v>
      </c>
      <c r="B66" s="20" t="s">
        <v>4</v>
      </c>
      <c r="C66" s="20" t="s">
        <v>251</v>
      </c>
      <c r="D66" s="20" t="s">
        <v>84</v>
      </c>
      <c r="E66" s="20" t="str">
        <f t="shared" si="10"/>
        <v>SENTANI-DOGIYAI</v>
      </c>
      <c r="F66" s="21" t="s">
        <v>7</v>
      </c>
      <c r="G66" s="103"/>
      <c r="H66" s="103"/>
      <c r="I66" s="103"/>
      <c r="J66" s="103">
        <f t="shared" ref="J66:J129" si="11">SUM(G66:I66)</f>
        <v>0</v>
      </c>
      <c r="L66" s="49" t="s">
        <v>77</v>
      </c>
      <c r="M66" s="48" t="s">
        <v>251</v>
      </c>
      <c r="N66" s="49" t="s">
        <v>7</v>
      </c>
      <c r="O66" s="50">
        <v>17</v>
      </c>
      <c r="P66" s="50">
        <v>0</v>
      </c>
      <c r="Q66" s="50">
        <v>2</v>
      </c>
      <c r="R66" s="50">
        <f t="shared" si="9"/>
        <v>19</v>
      </c>
    </row>
    <row r="67" spans="1:18" hidden="1" x14ac:dyDescent="0.25">
      <c r="A67" s="20" t="s">
        <v>77</v>
      </c>
      <c r="B67" s="20" t="s">
        <v>5</v>
      </c>
      <c r="C67" s="20" t="s">
        <v>101</v>
      </c>
      <c r="D67" s="20" t="s">
        <v>85</v>
      </c>
      <c r="E67" s="20" t="str">
        <f t="shared" si="10"/>
        <v>MANOKWARI-FAKFAK</v>
      </c>
      <c r="F67" s="21" t="s">
        <v>7</v>
      </c>
      <c r="G67" s="103">
        <v>3</v>
      </c>
      <c r="H67" s="103"/>
      <c r="I67" s="103"/>
      <c r="J67" s="103">
        <f t="shared" si="11"/>
        <v>3</v>
      </c>
      <c r="L67" s="49" t="s">
        <v>77</v>
      </c>
      <c r="M67" s="48" t="s">
        <v>101</v>
      </c>
      <c r="N67" s="49" t="s">
        <v>7</v>
      </c>
      <c r="O67" s="50">
        <v>16</v>
      </c>
      <c r="P67" s="50">
        <v>0</v>
      </c>
      <c r="Q67" s="50">
        <v>0</v>
      </c>
      <c r="R67" s="50">
        <f t="shared" si="9"/>
        <v>16</v>
      </c>
    </row>
    <row r="68" spans="1:18" hidden="1" x14ac:dyDescent="0.25">
      <c r="A68" s="30" t="s">
        <v>77</v>
      </c>
      <c r="B68" s="30" t="s">
        <v>4</v>
      </c>
      <c r="C68" s="30" t="s">
        <v>251</v>
      </c>
      <c r="D68" s="30" t="s">
        <v>258</v>
      </c>
      <c r="E68" s="30" t="str">
        <f t="shared" si="10"/>
        <v>SENTANI-INTAN JAYA</v>
      </c>
      <c r="F68" s="31" t="s">
        <v>7</v>
      </c>
      <c r="J68" s="103">
        <f t="shared" si="11"/>
        <v>0</v>
      </c>
      <c r="L68" s="49" t="s">
        <v>77</v>
      </c>
      <c r="M68" s="48" t="s">
        <v>5</v>
      </c>
      <c r="N68" s="49" t="s">
        <v>7</v>
      </c>
      <c r="O68" s="50">
        <v>30</v>
      </c>
      <c r="P68" s="50">
        <v>0</v>
      </c>
      <c r="Q68" s="50">
        <v>5</v>
      </c>
      <c r="R68" s="50">
        <f t="shared" si="9"/>
        <v>35</v>
      </c>
    </row>
    <row r="69" spans="1:18" hidden="1" x14ac:dyDescent="0.25">
      <c r="A69" s="20" t="s">
        <v>77</v>
      </c>
      <c r="B69" s="20" t="s">
        <v>4</v>
      </c>
      <c r="C69" s="20" t="s">
        <v>251</v>
      </c>
      <c r="D69" s="20" t="s">
        <v>4</v>
      </c>
      <c r="E69" s="20" t="str">
        <f t="shared" si="10"/>
        <v>SENTANI-JAYAPURA</v>
      </c>
      <c r="F69" s="21" t="s">
        <v>7</v>
      </c>
      <c r="G69" s="103">
        <v>6</v>
      </c>
      <c r="H69" s="103">
        <v>2</v>
      </c>
      <c r="I69" s="103">
        <v>3</v>
      </c>
      <c r="J69" s="103">
        <f t="shared" si="11"/>
        <v>11</v>
      </c>
      <c r="L69" s="49" t="s">
        <v>77</v>
      </c>
      <c r="M69" s="48" t="s">
        <v>104</v>
      </c>
      <c r="N69" s="49" t="s">
        <v>7</v>
      </c>
      <c r="O69" s="50">
        <v>9</v>
      </c>
      <c r="P69" s="50">
        <v>0</v>
      </c>
      <c r="Q69" s="50">
        <v>0</v>
      </c>
      <c r="R69" s="50">
        <f t="shared" si="9"/>
        <v>9</v>
      </c>
    </row>
    <row r="70" spans="1:18" hidden="1" x14ac:dyDescent="0.25">
      <c r="A70" s="20" t="s">
        <v>77</v>
      </c>
      <c r="B70" s="20" t="s">
        <v>4</v>
      </c>
      <c r="C70" s="20" t="s">
        <v>251</v>
      </c>
      <c r="D70" s="20" t="s">
        <v>86</v>
      </c>
      <c r="E70" s="20" t="str">
        <f t="shared" si="10"/>
        <v>SENTANI-JAYAWIJAYA</v>
      </c>
      <c r="F70" s="21" t="s">
        <v>7</v>
      </c>
      <c r="G70" s="103">
        <v>2</v>
      </c>
      <c r="H70" s="103"/>
      <c r="I70" s="103"/>
      <c r="J70" s="103">
        <f t="shared" si="11"/>
        <v>2</v>
      </c>
      <c r="L70" s="49" t="s">
        <v>77</v>
      </c>
      <c r="M70" s="48" t="s">
        <v>250</v>
      </c>
      <c r="N70" s="49" t="s">
        <v>7</v>
      </c>
      <c r="O70" s="50">
        <v>8</v>
      </c>
      <c r="P70" s="50">
        <v>0</v>
      </c>
      <c r="Q70" s="50">
        <v>0</v>
      </c>
      <c r="R70" s="50">
        <f t="shared" si="9"/>
        <v>8</v>
      </c>
    </row>
    <row r="71" spans="1:18" hidden="1" x14ac:dyDescent="0.25">
      <c r="A71" s="20" t="s">
        <v>77</v>
      </c>
      <c r="B71" s="20" t="s">
        <v>5</v>
      </c>
      <c r="C71" s="20" t="s">
        <v>101</v>
      </c>
      <c r="D71" s="20" t="s">
        <v>87</v>
      </c>
      <c r="E71" s="20" t="str">
        <f t="shared" si="10"/>
        <v>MANOKWARI-KAIMANA</v>
      </c>
      <c r="F71" s="21" t="s">
        <v>7</v>
      </c>
      <c r="G71" s="103">
        <v>1</v>
      </c>
      <c r="H71" s="103"/>
      <c r="I71" s="103"/>
      <c r="J71" s="103">
        <f t="shared" si="11"/>
        <v>1</v>
      </c>
    </row>
    <row r="72" spans="1:18" hidden="1" x14ac:dyDescent="0.25">
      <c r="A72" s="20" t="s">
        <v>77</v>
      </c>
      <c r="B72" s="20" t="s">
        <v>4</v>
      </c>
      <c r="C72" s="20" t="s">
        <v>251</v>
      </c>
      <c r="D72" s="20" t="s">
        <v>88</v>
      </c>
      <c r="E72" s="20" t="str">
        <f t="shared" si="10"/>
        <v>SENTANI-KEEROM</v>
      </c>
      <c r="F72" s="21" t="s">
        <v>7</v>
      </c>
      <c r="G72" s="103">
        <v>3</v>
      </c>
      <c r="H72" s="103"/>
      <c r="I72" s="103"/>
      <c r="J72" s="103">
        <f t="shared" si="11"/>
        <v>3</v>
      </c>
    </row>
    <row r="73" spans="1:18" hidden="1" x14ac:dyDescent="0.25">
      <c r="A73" s="20" t="s">
        <v>77</v>
      </c>
      <c r="B73" s="20" t="s">
        <v>252</v>
      </c>
      <c r="C73" s="20" t="s">
        <v>253</v>
      </c>
      <c r="D73" s="20" t="s">
        <v>89</v>
      </c>
      <c r="E73" s="20" t="str">
        <f t="shared" si="10"/>
        <v>TUAL ARU-KEPULAUAN ARU</v>
      </c>
      <c r="F73" s="21" t="s">
        <v>7</v>
      </c>
      <c r="G73" s="103">
        <v>1</v>
      </c>
      <c r="H73" s="103"/>
      <c r="I73" s="103"/>
      <c r="J73" s="103">
        <f t="shared" si="11"/>
        <v>1</v>
      </c>
      <c r="L73" s="2" t="s">
        <v>262</v>
      </c>
      <c r="M73" s="2" t="s">
        <v>20</v>
      </c>
      <c r="N73" s="2" t="s">
        <v>11</v>
      </c>
      <c r="O73" s="9" t="s">
        <v>13</v>
      </c>
      <c r="P73" s="9" t="s">
        <v>14</v>
      </c>
      <c r="Q73" s="9" t="s">
        <v>15</v>
      </c>
      <c r="R73" s="9" t="s">
        <v>19</v>
      </c>
    </row>
    <row r="74" spans="1:18" hidden="1" x14ac:dyDescent="0.25">
      <c r="A74" s="20" t="s">
        <v>77</v>
      </c>
      <c r="B74" s="20" t="s">
        <v>4</v>
      </c>
      <c r="C74" s="20" t="s">
        <v>251</v>
      </c>
      <c r="D74" s="20" t="s">
        <v>90</v>
      </c>
      <c r="E74" s="20" t="str">
        <f t="shared" ref="E74:E108" si="12">C74&amp;"-"&amp;D74</f>
        <v>SENTANI-KEPULAUAN YAPEN</v>
      </c>
      <c r="F74" s="21" t="s">
        <v>7</v>
      </c>
      <c r="G74" s="103">
        <v>2</v>
      </c>
      <c r="H74" s="103"/>
      <c r="I74" s="103"/>
      <c r="J74" s="103">
        <f t="shared" si="11"/>
        <v>2</v>
      </c>
      <c r="L74" s="6" t="s">
        <v>1</v>
      </c>
      <c r="M74" s="28" t="s">
        <v>21</v>
      </c>
      <c r="N74" s="6" t="s">
        <v>7</v>
      </c>
      <c r="O74" s="4">
        <f t="shared" ref="O74:O105" si="13">SUMIF($D:$D,$M74,G:G)</f>
        <v>8</v>
      </c>
      <c r="P74" s="4">
        <f t="shared" ref="P74:P105" si="14">SUMIF($D:$D,$M74,H:H)</f>
        <v>7</v>
      </c>
      <c r="Q74" s="4">
        <f t="shared" ref="Q74:Q105" si="15">SUMIF($D:$D,$M74,I:I)</f>
        <v>8</v>
      </c>
      <c r="R74" s="4">
        <f>SUM(O74:Q74)</f>
        <v>23</v>
      </c>
    </row>
    <row r="75" spans="1:18" hidden="1" x14ac:dyDescent="0.25">
      <c r="A75" s="20" t="s">
        <v>77</v>
      </c>
      <c r="B75" s="20" t="s">
        <v>252</v>
      </c>
      <c r="C75" s="20" t="s">
        <v>252</v>
      </c>
      <c r="D75" s="20" t="s">
        <v>91</v>
      </c>
      <c r="E75" s="20" t="str">
        <f t="shared" si="12"/>
        <v>AMBON-KOTA AMBON</v>
      </c>
      <c r="F75" s="21" t="s">
        <v>7</v>
      </c>
      <c r="G75" s="103">
        <v>21</v>
      </c>
      <c r="H75" s="103">
        <v>4</v>
      </c>
      <c r="I75" s="103">
        <v>15</v>
      </c>
      <c r="J75" s="103">
        <f t="shared" si="11"/>
        <v>40</v>
      </c>
      <c r="L75" s="6" t="s">
        <v>1</v>
      </c>
      <c r="M75" s="28" t="s">
        <v>22</v>
      </c>
      <c r="N75" s="6" t="s">
        <v>7</v>
      </c>
      <c r="O75" s="4">
        <f t="shared" si="13"/>
        <v>29</v>
      </c>
      <c r="P75" s="4">
        <f t="shared" si="14"/>
        <v>28</v>
      </c>
      <c r="Q75" s="4">
        <f t="shared" si="15"/>
        <v>51</v>
      </c>
      <c r="R75" s="4">
        <f t="shared" ref="R75:R138" si="16">SUM(O75:Q75)</f>
        <v>108</v>
      </c>
    </row>
    <row r="76" spans="1:18" hidden="1" x14ac:dyDescent="0.25">
      <c r="A76" s="20" t="s">
        <v>77</v>
      </c>
      <c r="B76" s="20" t="s">
        <v>4</v>
      </c>
      <c r="C76" s="20" t="s">
        <v>4</v>
      </c>
      <c r="D76" s="20" t="s">
        <v>92</v>
      </c>
      <c r="E76" s="20" t="str">
        <f t="shared" si="12"/>
        <v>JAYAPURA-KOTA JAYAPURA</v>
      </c>
      <c r="F76" s="21" t="s">
        <v>7</v>
      </c>
      <c r="G76" s="103">
        <v>20</v>
      </c>
      <c r="H76" s="103">
        <v>7</v>
      </c>
      <c r="I76" s="103">
        <v>25</v>
      </c>
      <c r="J76" s="103">
        <f t="shared" si="11"/>
        <v>52</v>
      </c>
      <c r="L76" s="6" t="s">
        <v>1</v>
      </c>
      <c r="M76" s="28" t="s">
        <v>23</v>
      </c>
      <c r="N76" s="6" t="s">
        <v>7</v>
      </c>
      <c r="O76" s="4">
        <f t="shared" si="13"/>
        <v>12</v>
      </c>
      <c r="P76" s="4">
        <f t="shared" si="14"/>
        <v>12</v>
      </c>
      <c r="Q76" s="4">
        <f t="shared" si="15"/>
        <v>16</v>
      </c>
      <c r="R76" s="4">
        <f t="shared" si="16"/>
        <v>40</v>
      </c>
    </row>
    <row r="77" spans="1:18" hidden="1" x14ac:dyDescent="0.25">
      <c r="A77" s="20" t="s">
        <v>77</v>
      </c>
      <c r="B77" s="20" t="s">
        <v>5</v>
      </c>
      <c r="C77" s="20" t="s">
        <v>5</v>
      </c>
      <c r="D77" s="20" t="s">
        <v>219</v>
      </c>
      <c r="E77" s="20" t="str">
        <f t="shared" si="12"/>
        <v>SORONG-KOTA SORONG</v>
      </c>
      <c r="F77" s="21" t="s">
        <v>7</v>
      </c>
      <c r="G77" s="103">
        <v>14</v>
      </c>
      <c r="H77" s="103">
        <v>4</v>
      </c>
      <c r="I77" s="103">
        <v>9</v>
      </c>
      <c r="J77" s="103">
        <f t="shared" si="11"/>
        <v>27</v>
      </c>
      <c r="L77" s="6" t="s">
        <v>1</v>
      </c>
      <c r="M77" s="28" t="s">
        <v>24</v>
      </c>
      <c r="N77" s="6" t="s">
        <v>7</v>
      </c>
      <c r="O77" s="4">
        <f t="shared" si="13"/>
        <v>10</v>
      </c>
      <c r="P77" s="4">
        <f t="shared" si="14"/>
        <v>0</v>
      </c>
      <c r="Q77" s="4">
        <f t="shared" si="15"/>
        <v>11</v>
      </c>
      <c r="R77" s="4">
        <f t="shared" si="16"/>
        <v>21</v>
      </c>
    </row>
    <row r="78" spans="1:18" hidden="1" x14ac:dyDescent="0.25">
      <c r="A78" s="20" t="s">
        <v>77</v>
      </c>
      <c r="B78" s="20" t="s">
        <v>252</v>
      </c>
      <c r="C78" s="20" t="s">
        <v>253</v>
      </c>
      <c r="D78" s="20" t="s">
        <v>93</v>
      </c>
      <c r="E78" s="20" t="str">
        <f t="shared" si="12"/>
        <v>TUAL ARU-KOTA TUAL</v>
      </c>
      <c r="F78" s="21" t="s">
        <v>7</v>
      </c>
      <c r="G78" s="103">
        <v>3</v>
      </c>
      <c r="H78" s="103"/>
      <c r="I78" s="103"/>
      <c r="J78" s="103">
        <f t="shared" si="11"/>
        <v>3</v>
      </c>
      <c r="L78" s="6" t="s">
        <v>1</v>
      </c>
      <c r="M78" s="28" t="s">
        <v>25</v>
      </c>
      <c r="N78" s="6" t="s">
        <v>7</v>
      </c>
      <c r="O78" s="4">
        <f t="shared" si="13"/>
        <v>11</v>
      </c>
      <c r="P78" s="4">
        <f t="shared" si="14"/>
        <v>1</v>
      </c>
      <c r="Q78" s="4">
        <f t="shared" si="15"/>
        <v>10</v>
      </c>
      <c r="R78" s="4">
        <f t="shared" si="16"/>
        <v>22</v>
      </c>
    </row>
    <row r="79" spans="1:18" hidden="1" x14ac:dyDescent="0.25">
      <c r="A79" s="20" t="s">
        <v>77</v>
      </c>
      <c r="B79" s="20" t="s">
        <v>4</v>
      </c>
      <c r="C79" s="20" t="s">
        <v>251</v>
      </c>
      <c r="D79" s="20" t="s">
        <v>94</v>
      </c>
      <c r="E79" s="20" t="str">
        <f t="shared" si="12"/>
        <v>SENTANI-LANNY JAYA</v>
      </c>
      <c r="F79" s="21" t="s">
        <v>7</v>
      </c>
      <c r="G79" s="103"/>
      <c r="H79" s="103"/>
      <c r="I79" s="103"/>
      <c r="J79" s="103">
        <f t="shared" si="11"/>
        <v>0</v>
      </c>
      <c r="L79" s="6" t="s">
        <v>1</v>
      </c>
      <c r="M79" s="28" t="s">
        <v>26</v>
      </c>
      <c r="N79" s="6" t="s">
        <v>7</v>
      </c>
      <c r="O79" s="4">
        <f t="shared" si="13"/>
        <v>14</v>
      </c>
      <c r="P79" s="4">
        <f t="shared" si="14"/>
        <v>4</v>
      </c>
      <c r="Q79" s="4">
        <f t="shared" si="15"/>
        <v>13</v>
      </c>
      <c r="R79" s="4">
        <f t="shared" si="16"/>
        <v>31</v>
      </c>
    </row>
    <row r="80" spans="1:18" hidden="1" x14ac:dyDescent="0.25">
      <c r="A80" s="20" t="s">
        <v>77</v>
      </c>
      <c r="B80" s="20" t="s">
        <v>252</v>
      </c>
      <c r="C80" s="20" t="s">
        <v>253</v>
      </c>
      <c r="D80" s="20" t="s">
        <v>95</v>
      </c>
      <c r="E80" s="20" t="str">
        <f t="shared" si="12"/>
        <v>TUAL ARU-MALUKU BARAT DAYA</v>
      </c>
      <c r="F80" s="21" t="s">
        <v>7</v>
      </c>
      <c r="G80" s="103"/>
      <c r="H80" s="103"/>
      <c r="I80" s="103"/>
      <c r="J80" s="103">
        <f t="shared" si="11"/>
        <v>0</v>
      </c>
      <c r="L80" s="6" t="s">
        <v>1</v>
      </c>
      <c r="M80" s="28" t="s">
        <v>27</v>
      </c>
      <c r="N80" s="6" t="s">
        <v>7</v>
      </c>
      <c r="O80" s="4">
        <f t="shared" si="13"/>
        <v>21</v>
      </c>
      <c r="P80" s="4">
        <f t="shared" si="14"/>
        <v>2</v>
      </c>
      <c r="Q80" s="4">
        <f t="shared" si="15"/>
        <v>21</v>
      </c>
      <c r="R80" s="4">
        <f t="shared" si="16"/>
        <v>44</v>
      </c>
    </row>
    <row r="81" spans="1:18" hidden="1" x14ac:dyDescent="0.25">
      <c r="A81" s="30" t="s">
        <v>77</v>
      </c>
      <c r="B81" s="30" t="s">
        <v>252</v>
      </c>
      <c r="C81" s="30" t="s">
        <v>252</v>
      </c>
      <c r="D81" s="30" t="s">
        <v>96</v>
      </c>
      <c r="E81" s="30" t="str">
        <f t="shared" si="12"/>
        <v>AMBON-MALUKU TENGAH</v>
      </c>
      <c r="F81" s="31" t="s">
        <v>7</v>
      </c>
      <c r="J81" s="103">
        <f t="shared" si="11"/>
        <v>0</v>
      </c>
      <c r="L81" s="6" t="s">
        <v>1</v>
      </c>
      <c r="M81" s="28" t="s">
        <v>28</v>
      </c>
      <c r="N81" s="6" t="s">
        <v>7</v>
      </c>
      <c r="O81" s="4">
        <f t="shared" si="13"/>
        <v>21</v>
      </c>
      <c r="P81" s="4">
        <f t="shared" si="14"/>
        <v>4</v>
      </c>
      <c r="Q81" s="4">
        <f t="shared" si="15"/>
        <v>22</v>
      </c>
      <c r="R81" s="4">
        <f t="shared" si="16"/>
        <v>47</v>
      </c>
    </row>
    <row r="82" spans="1:18" hidden="1" x14ac:dyDescent="0.25">
      <c r="A82" s="20" t="s">
        <v>77</v>
      </c>
      <c r="B82" s="20" t="s">
        <v>252</v>
      </c>
      <c r="C82" s="20" t="s">
        <v>254</v>
      </c>
      <c r="D82" s="20" t="s">
        <v>96</v>
      </c>
      <c r="E82" s="20" t="str">
        <f t="shared" si="12"/>
        <v>MASOHI-MALUKU TENGAH</v>
      </c>
      <c r="F82" s="21" t="s">
        <v>7</v>
      </c>
      <c r="G82" s="103">
        <v>5</v>
      </c>
      <c r="H82" s="103">
        <v>2</v>
      </c>
      <c r="I82" s="103">
        <v>2</v>
      </c>
      <c r="J82" s="103">
        <f t="shared" si="11"/>
        <v>9</v>
      </c>
      <c r="L82" s="6" t="s">
        <v>1</v>
      </c>
      <c r="M82" s="28" t="s">
        <v>29</v>
      </c>
      <c r="N82" s="6" t="s">
        <v>7</v>
      </c>
      <c r="O82" s="4">
        <f t="shared" si="13"/>
        <v>13</v>
      </c>
      <c r="P82" s="4">
        <f t="shared" si="14"/>
        <v>2</v>
      </c>
      <c r="Q82" s="4">
        <f t="shared" si="15"/>
        <v>11</v>
      </c>
      <c r="R82" s="4">
        <f t="shared" si="16"/>
        <v>26</v>
      </c>
    </row>
    <row r="83" spans="1:18" hidden="1" x14ac:dyDescent="0.25">
      <c r="A83" s="20" t="s">
        <v>77</v>
      </c>
      <c r="B83" s="20" t="s">
        <v>252</v>
      </c>
      <c r="C83" s="20" t="s">
        <v>253</v>
      </c>
      <c r="D83" s="20" t="s">
        <v>97</v>
      </c>
      <c r="E83" s="20" t="str">
        <f t="shared" si="12"/>
        <v>TUAL ARU-MALUKU TENGGARA</v>
      </c>
      <c r="F83" s="21" t="s">
        <v>7</v>
      </c>
      <c r="G83" s="103">
        <v>3</v>
      </c>
      <c r="H83" s="103"/>
      <c r="I83" s="103"/>
      <c r="J83" s="103">
        <f t="shared" si="11"/>
        <v>3</v>
      </c>
      <c r="L83" s="6" t="s">
        <v>1</v>
      </c>
      <c r="M83" s="28" t="s">
        <v>30</v>
      </c>
      <c r="N83" s="6" t="s">
        <v>7</v>
      </c>
      <c r="O83" s="4">
        <f t="shared" si="13"/>
        <v>4</v>
      </c>
      <c r="P83" s="4">
        <f t="shared" si="14"/>
        <v>0</v>
      </c>
      <c r="Q83" s="4">
        <f t="shared" si="15"/>
        <v>4</v>
      </c>
      <c r="R83" s="4">
        <f t="shared" si="16"/>
        <v>8</v>
      </c>
    </row>
    <row r="84" spans="1:18" hidden="1" x14ac:dyDescent="0.25">
      <c r="A84" s="20" t="s">
        <v>77</v>
      </c>
      <c r="B84" s="20" t="s">
        <v>252</v>
      </c>
      <c r="C84" s="20" t="s">
        <v>253</v>
      </c>
      <c r="D84" s="20" t="s">
        <v>98</v>
      </c>
      <c r="E84" s="20" t="str">
        <f t="shared" si="12"/>
        <v>TUAL ARU-MALUKU TENGGARA BARAT</v>
      </c>
      <c r="F84" s="21" t="s">
        <v>7</v>
      </c>
      <c r="G84" s="103">
        <v>1</v>
      </c>
      <c r="H84" s="103"/>
      <c r="I84" s="103"/>
      <c r="J84" s="103">
        <f t="shared" si="11"/>
        <v>1</v>
      </c>
      <c r="L84" s="6" t="s">
        <v>1</v>
      </c>
      <c r="M84" s="28" t="s">
        <v>31</v>
      </c>
      <c r="N84" s="6" t="s">
        <v>7</v>
      </c>
      <c r="O84" s="4">
        <f t="shared" si="13"/>
        <v>11</v>
      </c>
      <c r="P84" s="4">
        <f t="shared" si="14"/>
        <v>11</v>
      </c>
      <c r="Q84" s="4">
        <f t="shared" si="15"/>
        <v>14</v>
      </c>
      <c r="R84" s="4">
        <f t="shared" si="16"/>
        <v>36</v>
      </c>
    </row>
    <row r="85" spans="1:18" hidden="1" x14ac:dyDescent="0.25">
      <c r="A85" s="20" t="s">
        <v>77</v>
      </c>
      <c r="B85" s="20" t="s">
        <v>4</v>
      </c>
      <c r="C85" s="20" t="s">
        <v>251</v>
      </c>
      <c r="D85" s="20" t="s">
        <v>99</v>
      </c>
      <c r="E85" s="20" t="str">
        <f t="shared" si="12"/>
        <v>SENTANI-MAMBERAMO RAYA</v>
      </c>
      <c r="F85" s="21" t="s">
        <v>7</v>
      </c>
      <c r="G85" s="103"/>
      <c r="H85" s="103"/>
      <c r="I85" s="103"/>
      <c r="J85" s="103">
        <f t="shared" si="11"/>
        <v>0</v>
      </c>
      <c r="L85" s="6" t="s">
        <v>1</v>
      </c>
      <c r="M85" s="28" t="s">
        <v>32</v>
      </c>
      <c r="N85" s="6" t="s">
        <v>7</v>
      </c>
      <c r="O85" s="4">
        <f t="shared" si="13"/>
        <v>11</v>
      </c>
      <c r="P85" s="4">
        <f t="shared" si="14"/>
        <v>11</v>
      </c>
      <c r="Q85" s="4">
        <f t="shared" si="15"/>
        <v>21</v>
      </c>
      <c r="R85" s="4">
        <f t="shared" si="16"/>
        <v>43</v>
      </c>
    </row>
    <row r="86" spans="1:18" hidden="1" x14ac:dyDescent="0.25">
      <c r="A86" s="20" t="s">
        <v>77</v>
      </c>
      <c r="B86" s="20" t="s">
        <v>4</v>
      </c>
      <c r="C86" s="20" t="s">
        <v>251</v>
      </c>
      <c r="D86" s="20" t="s">
        <v>100</v>
      </c>
      <c r="E86" s="20" t="str">
        <f t="shared" si="12"/>
        <v>SENTANI-MAMBERAMO TENGAH</v>
      </c>
      <c r="F86" s="21" t="s">
        <v>7</v>
      </c>
      <c r="G86" s="103"/>
      <c r="H86" s="103"/>
      <c r="I86" s="103"/>
      <c r="J86" s="103">
        <f t="shared" si="11"/>
        <v>0</v>
      </c>
      <c r="L86" s="6" t="s">
        <v>1</v>
      </c>
      <c r="M86" s="28" t="s">
        <v>33</v>
      </c>
      <c r="N86" s="6" t="s">
        <v>7</v>
      </c>
      <c r="O86" s="4">
        <f t="shared" si="13"/>
        <v>8</v>
      </c>
      <c r="P86" s="4">
        <f t="shared" si="14"/>
        <v>8</v>
      </c>
      <c r="Q86" s="4">
        <f t="shared" si="15"/>
        <v>16</v>
      </c>
      <c r="R86" s="4">
        <f t="shared" si="16"/>
        <v>32</v>
      </c>
    </row>
    <row r="87" spans="1:18" hidden="1" x14ac:dyDescent="0.25">
      <c r="A87" s="20" t="s">
        <v>77</v>
      </c>
      <c r="B87" s="20" t="s">
        <v>5</v>
      </c>
      <c r="C87" s="20" t="s">
        <v>101</v>
      </c>
      <c r="D87" s="20" t="s">
        <v>101</v>
      </c>
      <c r="E87" s="20" t="str">
        <f t="shared" si="12"/>
        <v>MANOKWARI-MANOKWARI</v>
      </c>
      <c r="F87" s="21" t="s">
        <v>7</v>
      </c>
      <c r="G87" s="103">
        <v>5</v>
      </c>
      <c r="H87" s="103"/>
      <c r="I87" s="103"/>
      <c r="J87" s="103">
        <f t="shared" si="11"/>
        <v>5</v>
      </c>
      <c r="L87" s="6" t="s">
        <v>1</v>
      </c>
      <c r="M87" s="28" t="s">
        <v>34</v>
      </c>
      <c r="N87" s="6" t="s">
        <v>7</v>
      </c>
      <c r="O87" s="4">
        <f t="shared" si="13"/>
        <v>25</v>
      </c>
      <c r="P87" s="4">
        <f t="shared" si="14"/>
        <v>3</v>
      </c>
      <c r="Q87" s="4">
        <f t="shared" si="15"/>
        <v>18</v>
      </c>
      <c r="R87" s="4">
        <f t="shared" si="16"/>
        <v>46</v>
      </c>
    </row>
    <row r="88" spans="1:18" hidden="1" x14ac:dyDescent="0.25">
      <c r="A88" s="20" t="s">
        <v>77</v>
      </c>
      <c r="B88" s="20" t="s">
        <v>5</v>
      </c>
      <c r="C88" s="20" t="s">
        <v>101</v>
      </c>
      <c r="D88" s="20" t="s">
        <v>102</v>
      </c>
      <c r="E88" s="20" t="str">
        <f t="shared" si="12"/>
        <v>MANOKWARI-MANOKWARI SELATAN</v>
      </c>
      <c r="F88" s="21" t="s">
        <v>7</v>
      </c>
      <c r="G88" s="103"/>
      <c r="H88" s="103"/>
      <c r="I88" s="103"/>
      <c r="J88" s="103">
        <f t="shared" si="11"/>
        <v>0</v>
      </c>
      <c r="L88" s="6" t="s">
        <v>1</v>
      </c>
      <c r="M88" s="28" t="s">
        <v>35</v>
      </c>
      <c r="N88" s="6" t="s">
        <v>7</v>
      </c>
      <c r="O88" s="4">
        <f t="shared" si="13"/>
        <v>42</v>
      </c>
      <c r="P88" s="4">
        <f t="shared" si="14"/>
        <v>12</v>
      </c>
      <c r="Q88" s="4">
        <f t="shared" si="15"/>
        <v>31</v>
      </c>
      <c r="R88" s="4">
        <f t="shared" si="16"/>
        <v>85</v>
      </c>
    </row>
    <row r="89" spans="1:18" hidden="1" x14ac:dyDescent="0.25">
      <c r="A89" s="20" t="s">
        <v>77</v>
      </c>
      <c r="B89" s="20" t="s">
        <v>250</v>
      </c>
      <c r="C89" s="20" t="s">
        <v>104</v>
      </c>
      <c r="D89" s="20" t="s">
        <v>103</v>
      </c>
      <c r="E89" s="20" t="str">
        <f t="shared" si="12"/>
        <v>MERAUKE-MAPPI</v>
      </c>
      <c r="F89" s="21" t="s">
        <v>7</v>
      </c>
      <c r="G89" s="103"/>
      <c r="H89" s="103"/>
      <c r="I89" s="103"/>
      <c r="J89" s="103">
        <f t="shared" si="11"/>
        <v>0</v>
      </c>
      <c r="L89" s="6" t="s">
        <v>1</v>
      </c>
      <c r="M89" s="28" t="s">
        <v>36</v>
      </c>
      <c r="N89" s="6" t="s">
        <v>7</v>
      </c>
      <c r="O89" s="4">
        <f t="shared" si="13"/>
        <v>16</v>
      </c>
      <c r="P89" s="4">
        <f t="shared" si="14"/>
        <v>6</v>
      </c>
      <c r="Q89" s="4">
        <f t="shared" si="15"/>
        <v>14</v>
      </c>
      <c r="R89" s="4">
        <f t="shared" si="16"/>
        <v>36</v>
      </c>
    </row>
    <row r="90" spans="1:18" hidden="1" x14ac:dyDescent="0.25">
      <c r="A90" s="20" t="s">
        <v>77</v>
      </c>
      <c r="B90" s="20" t="s">
        <v>5</v>
      </c>
      <c r="C90" s="20" t="s">
        <v>5</v>
      </c>
      <c r="D90" s="20" t="s">
        <v>256</v>
      </c>
      <c r="E90" s="20" t="str">
        <f t="shared" si="12"/>
        <v>SORONG-MAYBRAT</v>
      </c>
      <c r="F90" s="21" t="s">
        <v>7</v>
      </c>
      <c r="G90" s="103"/>
      <c r="H90" s="103"/>
      <c r="I90" s="103"/>
      <c r="J90" s="103">
        <f t="shared" si="11"/>
        <v>0</v>
      </c>
      <c r="L90" s="6" t="s">
        <v>1</v>
      </c>
      <c r="M90" s="28" t="s">
        <v>37</v>
      </c>
      <c r="N90" s="6" t="s">
        <v>7</v>
      </c>
      <c r="O90" s="4">
        <f t="shared" si="13"/>
        <v>8</v>
      </c>
      <c r="P90" s="4">
        <f t="shared" si="14"/>
        <v>0</v>
      </c>
      <c r="Q90" s="4">
        <f t="shared" si="15"/>
        <v>8</v>
      </c>
      <c r="R90" s="4">
        <f t="shared" si="16"/>
        <v>16</v>
      </c>
    </row>
    <row r="91" spans="1:18" hidden="1" x14ac:dyDescent="0.25">
      <c r="A91" s="20" t="s">
        <v>77</v>
      </c>
      <c r="B91" s="20" t="s">
        <v>250</v>
      </c>
      <c r="C91" s="20" t="s">
        <v>104</v>
      </c>
      <c r="D91" s="20" t="s">
        <v>104</v>
      </c>
      <c r="E91" s="20" t="str">
        <f t="shared" si="12"/>
        <v>MERAUKE-MERAUKE</v>
      </c>
      <c r="F91" s="21" t="s">
        <v>7</v>
      </c>
      <c r="G91" s="103">
        <v>7</v>
      </c>
      <c r="H91" s="103"/>
      <c r="I91" s="103"/>
      <c r="J91" s="103">
        <f t="shared" si="11"/>
        <v>7</v>
      </c>
      <c r="L91" s="6" t="s">
        <v>1</v>
      </c>
      <c r="M91" s="28" t="s">
        <v>38</v>
      </c>
      <c r="N91" s="6" t="s">
        <v>7</v>
      </c>
      <c r="O91" s="4">
        <f t="shared" si="13"/>
        <v>37</v>
      </c>
      <c r="P91" s="4">
        <f t="shared" si="14"/>
        <v>6</v>
      </c>
      <c r="Q91" s="4">
        <f t="shared" si="15"/>
        <v>34</v>
      </c>
      <c r="R91" s="4">
        <f t="shared" si="16"/>
        <v>77</v>
      </c>
    </row>
    <row r="92" spans="1:18" hidden="1" x14ac:dyDescent="0.25">
      <c r="A92" s="20" t="s">
        <v>77</v>
      </c>
      <c r="B92" s="20" t="s">
        <v>250</v>
      </c>
      <c r="C92" s="20" t="s">
        <v>250</v>
      </c>
      <c r="D92" s="20" t="s">
        <v>105</v>
      </c>
      <c r="E92" s="20" t="str">
        <f t="shared" si="12"/>
        <v>TIMIKA-MIMIKA</v>
      </c>
      <c r="F92" s="21" t="s">
        <v>7</v>
      </c>
      <c r="G92" s="103">
        <v>8</v>
      </c>
      <c r="H92" s="103">
        <v>7</v>
      </c>
      <c r="I92" s="103">
        <v>8</v>
      </c>
      <c r="J92" s="103">
        <f t="shared" si="11"/>
        <v>23</v>
      </c>
      <c r="L92" s="6" t="s">
        <v>1</v>
      </c>
      <c r="M92" s="28" t="s">
        <v>39</v>
      </c>
      <c r="N92" s="6" t="s">
        <v>7</v>
      </c>
      <c r="O92" s="4">
        <f t="shared" si="13"/>
        <v>96</v>
      </c>
      <c r="P92" s="4">
        <f t="shared" si="14"/>
        <v>95</v>
      </c>
      <c r="Q92" s="4">
        <f t="shared" si="15"/>
        <v>103</v>
      </c>
      <c r="R92" s="4">
        <f t="shared" si="16"/>
        <v>294</v>
      </c>
    </row>
    <row r="93" spans="1:18" hidden="1" x14ac:dyDescent="0.25">
      <c r="A93" s="20" t="s">
        <v>77</v>
      </c>
      <c r="B93" s="20" t="s">
        <v>4</v>
      </c>
      <c r="C93" s="20" t="s">
        <v>106</v>
      </c>
      <c r="D93" s="20" t="s">
        <v>106</v>
      </c>
      <c r="E93" s="20" t="str">
        <f t="shared" si="12"/>
        <v>NABIRE-NABIRE</v>
      </c>
      <c r="F93" s="21" t="s">
        <v>7</v>
      </c>
      <c r="G93" s="103">
        <v>5</v>
      </c>
      <c r="H93" s="103"/>
      <c r="I93" s="103"/>
      <c r="J93" s="103">
        <f t="shared" si="11"/>
        <v>5</v>
      </c>
      <c r="L93" s="6" t="s">
        <v>1</v>
      </c>
      <c r="M93" s="28" t="s">
        <v>40</v>
      </c>
      <c r="N93" s="6" t="s">
        <v>7</v>
      </c>
      <c r="O93" s="4">
        <f t="shared" si="13"/>
        <v>20</v>
      </c>
      <c r="P93" s="4">
        <f t="shared" si="14"/>
        <v>20</v>
      </c>
      <c r="Q93" s="4">
        <f t="shared" si="15"/>
        <v>41</v>
      </c>
      <c r="R93" s="4">
        <f t="shared" si="16"/>
        <v>81</v>
      </c>
    </row>
    <row r="94" spans="1:18" hidden="1" x14ac:dyDescent="0.25">
      <c r="A94" s="20" t="s">
        <v>77</v>
      </c>
      <c r="B94" s="20" t="s">
        <v>250</v>
      </c>
      <c r="C94" s="20" t="s">
        <v>104</v>
      </c>
      <c r="D94" s="20" t="s">
        <v>107</v>
      </c>
      <c r="E94" s="20" t="str">
        <f t="shared" si="12"/>
        <v>MERAUKE-NDUGA</v>
      </c>
      <c r="F94" s="21" t="s">
        <v>7</v>
      </c>
      <c r="G94" s="103"/>
      <c r="H94" s="103"/>
      <c r="I94" s="103"/>
      <c r="J94" s="103">
        <f t="shared" si="11"/>
        <v>0</v>
      </c>
      <c r="L94" s="6" t="s">
        <v>1</v>
      </c>
      <c r="M94" s="28" t="s">
        <v>41</v>
      </c>
      <c r="N94" s="6" t="s">
        <v>7</v>
      </c>
      <c r="O94" s="4">
        <f t="shared" si="13"/>
        <v>47</v>
      </c>
      <c r="P94" s="4">
        <f t="shared" si="14"/>
        <v>46</v>
      </c>
      <c r="Q94" s="4">
        <f t="shared" si="15"/>
        <v>50</v>
      </c>
      <c r="R94" s="4">
        <f t="shared" si="16"/>
        <v>143</v>
      </c>
    </row>
    <row r="95" spans="1:18" hidden="1" x14ac:dyDescent="0.25">
      <c r="A95" s="20" t="s">
        <v>77</v>
      </c>
      <c r="B95" s="20" t="s">
        <v>4</v>
      </c>
      <c r="C95" s="20" t="s">
        <v>251</v>
      </c>
      <c r="D95" s="20" t="s">
        <v>108</v>
      </c>
      <c r="E95" s="20" t="str">
        <f t="shared" si="12"/>
        <v>SENTANI-PANIAI</v>
      </c>
      <c r="F95" s="21" t="s">
        <v>7</v>
      </c>
      <c r="G95" s="103"/>
      <c r="H95" s="103"/>
      <c r="I95" s="103"/>
      <c r="J95" s="103">
        <f t="shared" si="11"/>
        <v>0</v>
      </c>
      <c r="L95" s="6" t="s">
        <v>1</v>
      </c>
      <c r="M95" s="28" t="s">
        <v>42</v>
      </c>
      <c r="N95" s="6" t="s">
        <v>7</v>
      </c>
      <c r="O95" s="4">
        <f t="shared" si="13"/>
        <v>19</v>
      </c>
      <c r="P95" s="4">
        <f t="shared" si="14"/>
        <v>12</v>
      </c>
      <c r="Q95" s="4">
        <f t="shared" si="15"/>
        <v>25</v>
      </c>
      <c r="R95" s="4">
        <f t="shared" si="16"/>
        <v>56</v>
      </c>
    </row>
    <row r="96" spans="1:18" hidden="1" x14ac:dyDescent="0.25">
      <c r="A96" s="30" t="s">
        <v>77</v>
      </c>
      <c r="B96" s="30" t="s">
        <v>5</v>
      </c>
      <c r="C96" s="30" t="s">
        <v>101</v>
      </c>
      <c r="D96" s="30" t="s">
        <v>259</v>
      </c>
      <c r="E96" s="30" t="str">
        <f t="shared" si="12"/>
        <v>MANOKWARI-PEGUNUNGAN ARFAK</v>
      </c>
      <c r="F96" s="31" t="s">
        <v>7</v>
      </c>
      <c r="J96" s="103">
        <f t="shared" si="11"/>
        <v>0</v>
      </c>
      <c r="L96" s="6" t="s">
        <v>1</v>
      </c>
      <c r="M96" s="28" t="s">
        <v>43</v>
      </c>
      <c r="N96" s="6" t="s">
        <v>7</v>
      </c>
      <c r="O96" s="4">
        <f t="shared" si="13"/>
        <v>13</v>
      </c>
      <c r="P96" s="4">
        <f t="shared" si="14"/>
        <v>12</v>
      </c>
      <c r="Q96" s="4">
        <f t="shared" si="15"/>
        <v>14</v>
      </c>
      <c r="R96" s="4">
        <f t="shared" si="16"/>
        <v>39</v>
      </c>
    </row>
    <row r="97" spans="1:18" hidden="1" x14ac:dyDescent="0.25">
      <c r="A97" s="20" t="s">
        <v>77</v>
      </c>
      <c r="B97" s="20" t="s">
        <v>250</v>
      </c>
      <c r="C97" s="20" t="s">
        <v>104</v>
      </c>
      <c r="D97" s="20" t="s">
        <v>109</v>
      </c>
      <c r="E97" s="20" t="str">
        <f t="shared" si="12"/>
        <v>MERAUKE-PEGUNUNGAN BINTANG</v>
      </c>
      <c r="F97" s="21" t="s">
        <v>7</v>
      </c>
      <c r="G97" s="103"/>
      <c r="H97" s="103"/>
      <c r="I97" s="103"/>
      <c r="J97" s="103">
        <f t="shared" si="11"/>
        <v>0</v>
      </c>
      <c r="L97" s="6" t="s">
        <v>1</v>
      </c>
      <c r="M97" s="28" t="s">
        <v>44</v>
      </c>
      <c r="N97" s="6" t="s">
        <v>7</v>
      </c>
      <c r="O97" s="4">
        <f t="shared" si="13"/>
        <v>27</v>
      </c>
      <c r="P97" s="4">
        <f t="shared" si="14"/>
        <v>22</v>
      </c>
      <c r="Q97" s="4">
        <f t="shared" si="15"/>
        <v>39</v>
      </c>
      <c r="R97" s="4">
        <f t="shared" si="16"/>
        <v>88</v>
      </c>
    </row>
    <row r="98" spans="1:18" hidden="1" x14ac:dyDescent="0.25">
      <c r="A98" s="20" t="s">
        <v>77</v>
      </c>
      <c r="B98" s="20" t="s">
        <v>250</v>
      </c>
      <c r="C98" s="20" t="s">
        <v>104</v>
      </c>
      <c r="D98" s="20" t="s">
        <v>110</v>
      </c>
      <c r="E98" s="20" t="str">
        <f t="shared" si="12"/>
        <v>MERAUKE-PUNCAK</v>
      </c>
      <c r="F98" s="21" t="s">
        <v>7</v>
      </c>
      <c r="G98" s="103"/>
      <c r="H98" s="103"/>
      <c r="I98" s="103"/>
      <c r="J98" s="103">
        <f t="shared" si="11"/>
        <v>0</v>
      </c>
      <c r="L98" s="6" t="s">
        <v>1</v>
      </c>
      <c r="M98" s="28" t="s">
        <v>45</v>
      </c>
      <c r="N98" s="6" t="s">
        <v>7</v>
      </c>
      <c r="O98" s="4">
        <f t="shared" si="13"/>
        <v>81</v>
      </c>
      <c r="P98" s="4">
        <f t="shared" si="14"/>
        <v>65</v>
      </c>
      <c r="Q98" s="4">
        <f t="shared" si="15"/>
        <v>59</v>
      </c>
      <c r="R98" s="4">
        <f t="shared" si="16"/>
        <v>205</v>
      </c>
    </row>
    <row r="99" spans="1:18" hidden="1" x14ac:dyDescent="0.25">
      <c r="A99" s="20" t="s">
        <v>77</v>
      </c>
      <c r="B99" s="20" t="s">
        <v>4</v>
      </c>
      <c r="C99" s="20" t="s">
        <v>251</v>
      </c>
      <c r="D99" s="20" t="s">
        <v>111</v>
      </c>
      <c r="E99" s="20" t="str">
        <f t="shared" si="12"/>
        <v>SENTANI-PUNCAK JAYA</v>
      </c>
      <c r="F99" s="21" t="s">
        <v>7</v>
      </c>
      <c r="G99" s="103"/>
      <c r="H99" s="103"/>
      <c r="I99" s="103"/>
      <c r="J99" s="103">
        <f t="shared" si="11"/>
        <v>0</v>
      </c>
      <c r="L99" s="6" t="s">
        <v>1</v>
      </c>
      <c r="M99" s="28" t="s">
        <v>46</v>
      </c>
      <c r="N99" s="6" t="s">
        <v>7</v>
      </c>
      <c r="O99" s="4">
        <f t="shared" si="13"/>
        <v>73</v>
      </c>
      <c r="P99" s="4">
        <f t="shared" si="14"/>
        <v>68</v>
      </c>
      <c r="Q99" s="4">
        <f t="shared" si="15"/>
        <v>87</v>
      </c>
      <c r="R99" s="4">
        <f t="shared" si="16"/>
        <v>228</v>
      </c>
    </row>
    <row r="100" spans="1:18" hidden="1" x14ac:dyDescent="0.25">
      <c r="A100" s="20" t="s">
        <v>77</v>
      </c>
      <c r="B100" s="20" t="s">
        <v>5</v>
      </c>
      <c r="C100" s="20" t="s">
        <v>5</v>
      </c>
      <c r="D100" s="20" t="s">
        <v>218</v>
      </c>
      <c r="E100" s="20" t="str">
        <f t="shared" si="12"/>
        <v>SORONG-RAJA AMPAT</v>
      </c>
      <c r="F100" s="21" t="s">
        <v>7</v>
      </c>
      <c r="G100" s="103">
        <v>1</v>
      </c>
      <c r="H100" s="103"/>
      <c r="I100" s="103"/>
      <c r="J100" s="103">
        <f t="shared" si="11"/>
        <v>1</v>
      </c>
      <c r="L100" s="6" t="s">
        <v>1</v>
      </c>
      <c r="M100" s="28" t="s">
        <v>47</v>
      </c>
      <c r="N100" s="6" t="s">
        <v>7</v>
      </c>
      <c r="O100" s="4">
        <f t="shared" si="13"/>
        <v>24</v>
      </c>
      <c r="P100" s="4">
        <f t="shared" si="14"/>
        <v>21</v>
      </c>
      <c r="Q100" s="4">
        <f t="shared" si="15"/>
        <v>24</v>
      </c>
      <c r="R100" s="4">
        <f t="shared" si="16"/>
        <v>69</v>
      </c>
    </row>
    <row r="101" spans="1:18" hidden="1" x14ac:dyDescent="0.25">
      <c r="A101" s="20" t="s">
        <v>77</v>
      </c>
      <c r="B101" s="20" t="s">
        <v>4</v>
      </c>
      <c r="C101" s="20" t="s">
        <v>251</v>
      </c>
      <c r="D101" s="20" t="s">
        <v>112</v>
      </c>
      <c r="E101" s="20" t="str">
        <f t="shared" si="12"/>
        <v>SENTANI-SARMI</v>
      </c>
      <c r="F101" s="21" t="s">
        <v>7</v>
      </c>
      <c r="G101" s="103">
        <v>2</v>
      </c>
      <c r="H101" s="103"/>
      <c r="I101" s="103"/>
      <c r="J101" s="103">
        <f t="shared" si="11"/>
        <v>2</v>
      </c>
      <c r="L101" s="6" t="s">
        <v>1</v>
      </c>
      <c r="M101" s="28" t="s">
        <v>48</v>
      </c>
      <c r="N101" s="6" t="s">
        <v>7</v>
      </c>
      <c r="O101" s="4">
        <f t="shared" si="13"/>
        <v>18</v>
      </c>
      <c r="P101" s="4">
        <f t="shared" si="14"/>
        <v>0</v>
      </c>
      <c r="Q101" s="4">
        <f t="shared" si="15"/>
        <v>17</v>
      </c>
      <c r="R101" s="4">
        <f t="shared" si="16"/>
        <v>35</v>
      </c>
    </row>
    <row r="102" spans="1:18" hidden="1" x14ac:dyDescent="0.25">
      <c r="A102" s="20" t="s">
        <v>77</v>
      </c>
      <c r="B102" s="20" t="s">
        <v>252</v>
      </c>
      <c r="C102" s="20" t="s">
        <v>254</v>
      </c>
      <c r="D102" s="20" t="s">
        <v>113</v>
      </c>
      <c r="E102" s="20" t="str">
        <f t="shared" si="12"/>
        <v>MASOHI-SERAM BAGIAN BARAT</v>
      </c>
      <c r="F102" s="21" t="s">
        <v>7</v>
      </c>
      <c r="G102" s="103">
        <v>4</v>
      </c>
      <c r="H102" s="103"/>
      <c r="I102" s="103"/>
      <c r="J102" s="103">
        <f t="shared" si="11"/>
        <v>4</v>
      </c>
      <c r="L102" s="6" t="s">
        <v>1</v>
      </c>
      <c r="M102" s="28" t="s">
        <v>49</v>
      </c>
      <c r="N102" s="6" t="s">
        <v>7</v>
      </c>
      <c r="O102" s="4">
        <f t="shared" si="13"/>
        <v>36</v>
      </c>
      <c r="P102" s="4">
        <f t="shared" si="14"/>
        <v>36</v>
      </c>
      <c r="Q102" s="4">
        <f t="shared" si="15"/>
        <v>41</v>
      </c>
      <c r="R102" s="4">
        <f t="shared" si="16"/>
        <v>113</v>
      </c>
    </row>
    <row r="103" spans="1:18" hidden="1" x14ac:dyDescent="0.25">
      <c r="A103" s="20" t="s">
        <v>77</v>
      </c>
      <c r="B103" s="20" t="s">
        <v>252</v>
      </c>
      <c r="C103" s="20" t="s">
        <v>254</v>
      </c>
      <c r="D103" s="20" t="s">
        <v>114</v>
      </c>
      <c r="E103" s="20" t="str">
        <f t="shared" si="12"/>
        <v>MASOHI-SERAM BAGIAN TIMUR</v>
      </c>
      <c r="F103" s="21" t="s">
        <v>7</v>
      </c>
      <c r="G103" s="103">
        <v>1</v>
      </c>
      <c r="H103" s="103"/>
      <c r="I103" s="103"/>
      <c r="J103" s="103">
        <f t="shared" si="11"/>
        <v>1</v>
      </c>
      <c r="L103" s="6" t="s">
        <v>1</v>
      </c>
      <c r="M103" s="28" t="s">
        <v>50</v>
      </c>
      <c r="N103" s="6" t="s">
        <v>7</v>
      </c>
      <c r="O103" s="4">
        <f t="shared" si="13"/>
        <v>57</v>
      </c>
      <c r="P103" s="4">
        <f t="shared" si="14"/>
        <v>57</v>
      </c>
      <c r="Q103" s="4">
        <f t="shared" si="15"/>
        <v>58</v>
      </c>
      <c r="R103" s="4">
        <f t="shared" si="16"/>
        <v>172</v>
      </c>
    </row>
    <row r="104" spans="1:18" hidden="1" x14ac:dyDescent="0.25">
      <c r="A104" s="20" t="s">
        <v>77</v>
      </c>
      <c r="B104" s="20" t="s">
        <v>5</v>
      </c>
      <c r="C104" s="20" t="s">
        <v>5</v>
      </c>
      <c r="D104" s="20" t="s">
        <v>5</v>
      </c>
      <c r="E104" s="20" t="str">
        <f t="shared" si="12"/>
        <v>SORONG-SORONG</v>
      </c>
      <c r="F104" s="21" t="s">
        <v>7</v>
      </c>
      <c r="G104" s="103">
        <v>14</v>
      </c>
      <c r="H104" s="103">
        <v>4</v>
      </c>
      <c r="I104" s="103">
        <v>9</v>
      </c>
      <c r="J104" s="103">
        <f t="shared" si="11"/>
        <v>27</v>
      </c>
      <c r="L104" s="6" t="s">
        <v>1</v>
      </c>
      <c r="M104" s="28" t="s">
        <v>51</v>
      </c>
      <c r="N104" s="6" t="s">
        <v>7</v>
      </c>
      <c r="O104" s="4">
        <f t="shared" si="13"/>
        <v>40</v>
      </c>
      <c r="P104" s="4">
        <f t="shared" si="14"/>
        <v>23</v>
      </c>
      <c r="Q104" s="4">
        <f t="shared" si="15"/>
        <v>43</v>
      </c>
      <c r="R104" s="4">
        <f t="shared" si="16"/>
        <v>106</v>
      </c>
    </row>
    <row r="105" spans="1:18" hidden="1" x14ac:dyDescent="0.25">
      <c r="A105" s="20" t="s">
        <v>77</v>
      </c>
      <c r="B105" s="20" t="s">
        <v>5</v>
      </c>
      <c r="C105" s="20" t="s">
        <v>5</v>
      </c>
      <c r="D105" s="20" t="s">
        <v>115</v>
      </c>
      <c r="E105" s="20" t="str">
        <f t="shared" si="12"/>
        <v>SORONG-SORONG SELATAN</v>
      </c>
      <c r="F105" s="21" t="s">
        <v>7</v>
      </c>
      <c r="G105" s="103">
        <v>1</v>
      </c>
      <c r="H105" s="103"/>
      <c r="I105" s="103"/>
      <c r="J105" s="103">
        <f t="shared" si="11"/>
        <v>1</v>
      </c>
      <c r="L105" s="6" t="s">
        <v>1</v>
      </c>
      <c r="M105" s="28" t="s">
        <v>52</v>
      </c>
      <c r="N105" s="6" t="s">
        <v>7</v>
      </c>
      <c r="O105" s="4">
        <f t="shared" si="13"/>
        <v>21</v>
      </c>
      <c r="P105" s="4">
        <f t="shared" si="14"/>
        <v>1</v>
      </c>
      <c r="Q105" s="4">
        <f t="shared" si="15"/>
        <v>22</v>
      </c>
      <c r="R105" s="4">
        <f t="shared" si="16"/>
        <v>44</v>
      </c>
    </row>
    <row r="106" spans="1:18" hidden="1" x14ac:dyDescent="0.25">
      <c r="A106" s="20" t="s">
        <v>77</v>
      </c>
      <c r="B106" s="20" t="s">
        <v>4</v>
      </c>
      <c r="C106" s="20" t="s">
        <v>251</v>
      </c>
      <c r="D106" s="20" t="s">
        <v>116</v>
      </c>
      <c r="E106" s="20" t="str">
        <f t="shared" si="12"/>
        <v>SENTANI-SUPIORI</v>
      </c>
      <c r="F106" s="21" t="s">
        <v>7</v>
      </c>
      <c r="G106" s="103"/>
      <c r="H106" s="103"/>
      <c r="I106" s="103"/>
      <c r="J106" s="103">
        <f t="shared" si="11"/>
        <v>0</v>
      </c>
      <c r="L106" s="6" t="s">
        <v>1</v>
      </c>
      <c r="M106" s="28" t="s">
        <v>53</v>
      </c>
      <c r="N106" s="6" t="s">
        <v>7</v>
      </c>
      <c r="O106" s="4">
        <f t="shared" ref="O106:O137" si="17">SUMIF($D:$D,$M106,G:G)</f>
        <v>82</v>
      </c>
      <c r="P106" s="4">
        <f t="shared" ref="P106:P137" si="18">SUMIF($D:$D,$M106,H:H)</f>
        <v>56</v>
      </c>
      <c r="Q106" s="4">
        <f t="shared" ref="Q106:Q137" si="19">SUMIF($D:$D,$M106,I:I)</f>
        <v>87</v>
      </c>
      <c r="R106" s="4">
        <f t="shared" si="16"/>
        <v>225</v>
      </c>
    </row>
    <row r="107" spans="1:18" hidden="1" x14ac:dyDescent="0.25">
      <c r="A107" s="30" t="s">
        <v>77</v>
      </c>
      <c r="B107" s="30" t="s">
        <v>5</v>
      </c>
      <c r="C107" s="30" t="s">
        <v>101</v>
      </c>
      <c r="D107" s="30" t="s">
        <v>260</v>
      </c>
      <c r="E107" s="30" t="str">
        <f t="shared" si="12"/>
        <v>MANOKWARI-TAMBRAUW</v>
      </c>
      <c r="F107" s="31" t="s">
        <v>7</v>
      </c>
      <c r="J107" s="103">
        <f t="shared" si="11"/>
        <v>0</v>
      </c>
      <c r="L107" s="6" t="s">
        <v>1</v>
      </c>
      <c r="M107" s="28" t="s">
        <v>54</v>
      </c>
      <c r="N107" s="6" t="s">
        <v>7</v>
      </c>
      <c r="O107" s="4">
        <f t="shared" si="17"/>
        <v>28</v>
      </c>
      <c r="P107" s="4">
        <f t="shared" si="18"/>
        <v>8</v>
      </c>
      <c r="Q107" s="4">
        <f t="shared" si="19"/>
        <v>29</v>
      </c>
      <c r="R107" s="4">
        <f t="shared" si="16"/>
        <v>65</v>
      </c>
    </row>
    <row r="108" spans="1:18" hidden="1" x14ac:dyDescent="0.25">
      <c r="A108" s="20" t="s">
        <v>77</v>
      </c>
      <c r="B108" s="20" t="s">
        <v>5</v>
      </c>
      <c r="C108" s="20" t="s">
        <v>101</v>
      </c>
      <c r="D108" s="20" t="s">
        <v>117</v>
      </c>
      <c r="E108" s="20" t="str">
        <f t="shared" si="12"/>
        <v>MANOKWARI-TELUK BINTUNI</v>
      </c>
      <c r="F108" s="21" t="s">
        <v>7</v>
      </c>
      <c r="G108" s="103">
        <v>7</v>
      </c>
      <c r="H108" s="103"/>
      <c r="I108" s="103"/>
      <c r="J108" s="103">
        <f t="shared" si="11"/>
        <v>7</v>
      </c>
      <c r="L108" s="6" t="s">
        <v>1</v>
      </c>
      <c r="M108" s="28" t="s">
        <v>55</v>
      </c>
      <c r="N108" s="6" t="s">
        <v>7</v>
      </c>
      <c r="O108" s="4">
        <f t="shared" si="17"/>
        <v>8</v>
      </c>
      <c r="P108" s="4">
        <f t="shared" si="18"/>
        <v>8</v>
      </c>
      <c r="Q108" s="4">
        <f t="shared" si="19"/>
        <v>10</v>
      </c>
      <c r="R108" s="4">
        <f t="shared" si="16"/>
        <v>26</v>
      </c>
    </row>
    <row r="109" spans="1:18" hidden="1" x14ac:dyDescent="0.25">
      <c r="A109" s="20" t="s">
        <v>77</v>
      </c>
      <c r="B109" s="20" t="s">
        <v>5</v>
      </c>
      <c r="C109" s="20" t="s">
        <v>101</v>
      </c>
      <c r="D109" s="20" t="s">
        <v>118</v>
      </c>
      <c r="E109" s="20" t="str">
        <f t="shared" ref="E109:E140" si="20">C109&amp;"-"&amp;D109</f>
        <v>MANOKWARI-TELUK WONDAMA</v>
      </c>
      <c r="F109" s="21" t="s">
        <v>7</v>
      </c>
      <c r="G109" s="103"/>
      <c r="H109" s="103"/>
      <c r="I109" s="103"/>
      <c r="J109" s="103">
        <f t="shared" si="11"/>
        <v>0</v>
      </c>
      <c r="L109" s="6" t="s">
        <v>1</v>
      </c>
      <c r="M109" s="28" t="s">
        <v>56</v>
      </c>
      <c r="N109" s="6" t="s">
        <v>7</v>
      </c>
      <c r="O109" s="4">
        <f t="shared" si="17"/>
        <v>19</v>
      </c>
      <c r="P109" s="4">
        <f t="shared" si="18"/>
        <v>3</v>
      </c>
      <c r="Q109" s="4">
        <f t="shared" si="19"/>
        <v>16</v>
      </c>
      <c r="R109" s="4">
        <f t="shared" si="16"/>
        <v>38</v>
      </c>
    </row>
    <row r="110" spans="1:18" hidden="1" x14ac:dyDescent="0.25">
      <c r="A110" s="20" t="s">
        <v>77</v>
      </c>
      <c r="B110" s="20" t="s">
        <v>4</v>
      </c>
      <c r="C110" s="20" t="s">
        <v>251</v>
      </c>
      <c r="D110" s="20" t="s">
        <v>119</v>
      </c>
      <c r="E110" s="20" t="str">
        <f t="shared" si="20"/>
        <v>SENTANI-TOLIKARA</v>
      </c>
      <c r="F110" s="21" t="s">
        <v>7</v>
      </c>
      <c r="G110" s="103"/>
      <c r="H110" s="103"/>
      <c r="I110" s="103"/>
      <c r="J110" s="103">
        <f t="shared" si="11"/>
        <v>0</v>
      </c>
      <c r="L110" s="6" t="s">
        <v>1</v>
      </c>
      <c r="M110" s="28" t="s">
        <v>57</v>
      </c>
      <c r="N110" s="6" t="s">
        <v>7</v>
      </c>
      <c r="O110" s="4">
        <f t="shared" si="17"/>
        <v>0</v>
      </c>
      <c r="P110" s="4">
        <f t="shared" si="18"/>
        <v>0</v>
      </c>
      <c r="Q110" s="4">
        <f t="shared" si="19"/>
        <v>0</v>
      </c>
      <c r="R110" s="4">
        <f t="shared" si="16"/>
        <v>0</v>
      </c>
    </row>
    <row r="111" spans="1:18" hidden="1" x14ac:dyDescent="0.25">
      <c r="A111" s="20" t="s">
        <v>77</v>
      </c>
      <c r="B111" s="20" t="s">
        <v>4</v>
      </c>
      <c r="C111" s="20" t="s">
        <v>251</v>
      </c>
      <c r="D111" s="20" t="s">
        <v>120</v>
      </c>
      <c r="E111" s="20" t="str">
        <f t="shared" si="20"/>
        <v>SENTANI-WAROPEN</v>
      </c>
      <c r="F111" s="21" t="s">
        <v>7</v>
      </c>
      <c r="G111" s="103"/>
      <c r="H111" s="103"/>
      <c r="I111" s="103"/>
      <c r="J111" s="103">
        <f t="shared" si="11"/>
        <v>0</v>
      </c>
      <c r="L111" s="6" t="s">
        <v>1</v>
      </c>
      <c r="M111" s="28" t="s">
        <v>58</v>
      </c>
      <c r="N111" s="6" t="s">
        <v>7</v>
      </c>
      <c r="O111" s="4">
        <f t="shared" si="17"/>
        <v>30</v>
      </c>
      <c r="P111" s="4">
        <f t="shared" si="18"/>
        <v>0</v>
      </c>
      <c r="Q111" s="4">
        <f t="shared" si="19"/>
        <v>8</v>
      </c>
      <c r="R111" s="4">
        <f t="shared" si="16"/>
        <v>38</v>
      </c>
    </row>
    <row r="112" spans="1:18" hidden="1" x14ac:dyDescent="0.25">
      <c r="A112" s="20" t="s">
        <v>77</v>
      </c>
      <c r="B112" s="20" t="s">
        <v>250</v>
      </c>
      <c r="C112" s="20" t="s">
        <v>104</v>
      </c>
      <c r="D112" s="20" t="s">
        <v>121</v>
      </c>
      <c r="E112" s="20" t="str">
        <f t="shared" si="20"/>
        <v>MERAUKE-YAHUKIMO</v>
      </c>
      <c r="F112" s="21" t="s">
        <v>7</v>
      </c>
      <c r="G112" s="103"/>
      <c r="H112" s="103"/>
      <c r="I112" s="103"/>
      <c r="J112" s="103">
        <f t="shared" si="11"/>
        <v>0</v>
      </c>
      <c r="L112" s="6" t="s">
        <v>1</v>
      </c>
      <c r="M112" s="28" t="s">
        <v>59</v>
      </c>
      <c r="N112" s="6" t="s">
        <v>7</v>
      </c>
      <c r="O112" s="4">
        <f t="shared" si="17"/>
        <v>10</v>
      </c>
      <c r="P112" s="4">
        <f t="shared" si="18"/>
        <v>4</v>
      </c>
      <c r="Q112" s="4">
        <f t="shared" si="19"/>
        <v>8</v>
      </c>
      <c r="R112" s="4">
        <f t="shared" si="16"/>
        <v>22</v>
      </c>
    </row>
    <row r="113" spans="1:18" hidden="1" x14ac:dyDescent="0.25">
      <c r="A113" s="20" t="s">
        <v>77</v>
      </c>
      <c r="B113" s="20" t="s">
        <v>4</v>
      </c>
      <c r="C113" s="20" t="s">
        <v>251</v>
      </c>
      <c r="D113" s="20" t="s">
        <v>122</v>
      </c>
      <c r="E113" s="20" t="str">
        <f t="shared" si="20"/>
        <v>SENTANI-YALIMO</v>
      </c>
      <c r="F113" s="21" t="s">
        <v>7</v>
      </c>
      <c r="G113" s="103"/>
      <c r="H113" s="103"/>
      <c r="I113" s="103"/>
      <c r="J113" s="103">
        <f t="shared" si="11"/>
        <v>0</v>
      </c>
      <c r="L113" s="6" t="s">
        <v>1</v>
      </c>
      <c r="M113" s="28" t="s">
        <v>60</v>
      </c>
      <c r="N113" s="6" t="s">
        <v>7</v>
      </c>
      <c r="O113" s="4">
        <f t="shared" si="17"/>
        <v>0</v>
      </c>
      <c r="P113" s="4">
        <f t="shared" si="18"/>
        <v>0</v>
      </c>
      <c r="Q113" s="4">
        <f t="shared" si="19"/>
        <v>22</v>
      </c>
      <c r="R113" s="4">
        <f t="shared" si="16"/>
        <v>22</v>
      </c>
    </row>
    <row r="114" spans="1:18" hidden="1" x14ac:dyDescent="0.25">
      <c r="A114" s="20" t="s">
        <v>2</v>
      </c>
      <c r="B114" s="20" t="s">
        <v>226</v>
      </c>
      <c r="C114" s="20" t="s">
        <v>123</v>
      </c>
      <c r="D114" s="20" t="s">
        <v>123</v>
      </c>
      <c r="E114" s="20" t="str">
        <f t="shared" si="20"/>
        <v>BANGGAI-BANGGAI</v>
      </c>
      <c r="F114" s="21" t="s">
        <v>7</v>
      </c>
      <c r="G114" s="103">
        <v>20</v>
      </c>
      <c r="H114" s="103">
        <v>19</v>
      </c>
      <c r="I114" s="103">
        <v>23</v>
      </c>
      <c r="J114" s="103">
        <f t="shared" si="11"/>
        <v>62</v>
      </c>
      <c r="L114" s="6" t="s">
        <v>1</v>
      </c>
      <c r="M114" s="28" t="s">
        <v>61</v>
      </c>
      <c r="N114" s="6" t="s">
        <v>7</v>
      </c>
      <c r="O114" s="4">
        <f t="shared" si="17"/>
        <v>8</v>
      </c>
      <c r="P114" s="4">
        <f t="shared" si="18"/>
        <v>3</v>
      </c>
      <c r="Q114" s="4">
        <f t="shared" si="19"/>
        <v>8</v>
      </c>
      <c r="R114" s="4">
        <f t="shared" si="16"/>
        <v>19</v>
      </c>
    </row>
    <row r="115" spans="1:18" hidden="1" x14ac:dyDescent="0.25">
      <c r="A115" s="20" t="s">
        <v>2</v>
      </c>
      <c r="B115" s="20" t="s">
        <v>226</v>
      </c>
      <c r="C115" s="20" t="s">
        <v>123</v>
      </c>
      <c r="D115" s="20" t="s">
        <v>124</v>
      </c>
      <c r="E115" s="20" t="str">
        <f t="shared" si="20"/>
        <v>BANGGAI-BANGGAI KEPULAUAN</v>
      </c>
      <c r="F115" s="21" t="s">
        <v>7</v>
      </c>
      <c r="G115" s="103"/>
      <c r="H115" s="103"/>
      <c r="I115" s="103">
        <v>0</v>
      </c>
      <c r="J115" s="103">
        <f t="shared" si="11"/>
        <v>0</v>
      </c>
      <c r="L115" s="6" t="s">
        <v>1</v>
      </c>
      <c r="M115" s="28" t="s">
        <v>62</v>
      </c>
      <c r="N115" s="6" t="s">
        <v>7</v>
      </c>
      <c r="O115" s="4">
        <f t="shared" si="17"/>
        <v>17</v>
      </c>
      <c r="P115" s="4">
        <f t="shared" si="18"/>
        <v>0</v>
      </c>
      <c r="Q115" s="4">
        <f t="shared" si="19"/>
        <v>13</v>
      </c>
      <c r="R115" s="4">
        <f t="shared" si="16"/>
        <v>30</v>
      </c>
    </row>
    <row r="116" spans="1:18" hidden="1" x14ac:dyDescent="0.25">
      <c r="A116" s="20" t="s">
        <v>2</v>
      </c>
      <c r="B116" s="20" t="s">
        <v>226</v>
      </c>
      <c r="C116" s="20" t="s">
        <v>123</v>
      </c>
      <c r="D116" s="20" t="s">
        <v>125</v>
      </c>
      <c r="E116" s="20" t="str">
        <f t="shared" si="20"/>
        <v>BANGGAI-BANGGAI LAUT</v>
      </c>
      <c r="F116" s="21" t="s">
        <v>7</v>
      </c>
      <c r="G116" s="103"/>
      <c r="H116" s="103"/>
      <c r="I116" s="103">
        <v>0</v>
      </c>
      <c r="J116" s="103">
        <f t="shared" si="11"/>
        <v>0</v>
      </c>
      <c r="L116" s="6" t="s">
        <v>1</v>
      </c>
      <c r="M116" s="28" t="s">
        <v>63</v>
      </c>
      <c r="N116" s="6" t="s">
        <v>7</v>
      </c>
      <c r="O116" s="4">
        <f t="shared" si="17"/>
        <v>34</v>
      </c>
      <c r="P116" s="4">
        <f t="shared" si="18"/>
        <v>34</v>
      </c>
      <c r="Q116" s="4">
        <f t="shared" si="19"/>
        <v>35</v>
      </c>
      <c r="R116" s="4">
        <f t="shared" si="16"/>
        <v>103</v>
      </c>
    </row>
    <row r="117" spans="1:18" hidden="1" x14ac:dyDescent="0.25">
      <c r="A117" s="20" t="s">
        <v>2</v>
      </c>
      <c r="B117" s="20" t="s">
        <v>232</v>
      </c>
      <c r="C117" s="20" t="s">
        <v>221</v>
      </c>
      <c r="D117" s="20" t="s">
        <v>126</v>
      </c>
      <c r="E117" s="20" t="str">
        <f t="shared" si="20"/>
        <v>BONE BULUKUMBA-BANTAENG</v>
      </c>
      <c r="F117" s="21" t="s">
        <v>7</v>
      </c>
      <c r="G117" s="103">
        <v>17</v>
      </c>
      <c r="H117" s="103">
        <v>20</v>
      </c>
      <c r="I117" s="103">
        <v>25</v>
      </c>
      <c r="J117" s="103">
        <f t="shared" si="11"/>
        <v>62</v>
      </c>
      <c r="L117" s="6" t="s">
        <v>1</v>
      </c>
      <c r="M117" s="28" t="s">
        <v>64</v>
      </c>
      <c r="N117" s="6" t="s">
        <v>7</v>
      </c>
      <c r="O117" s="4">
        <f t="shared" si="17"/>
        <v>23</v>
      </c>
      <c r="P117" s="4">
        <f t="shared" si="18"/>
        <v>22</v>
      </c>
      <c r="Q117" s="4">
        <f t="shared" si="19"/>
        <v>24</v>
      </c>
      <c r="R117" s="4">
        <f t="shared" si="16"/>
        <v>69</v>
      </c>
    </row>
    <row r="118" spans="1:18" hidden="1" x14ac:dyDescent="0.25">
      <c r="A118" s="20" t="s">
        <v>2</v>
      </c>
      <c r="B118" s="20" t="s">
        <v>232</v>
      </c>
      <c r="C118" s="20" t="s">
        <v>222</v>
      </c>
      <c r="D118" s="20" t="s">
        <v>127</v>
      </c>
      <c r="E118" s="20" t="str">
        <f t="shared" si="20"/>
        <v>BARRU MAROS-BARRU</v>
      </c>
      <c r="F118" s="21" t="s">
        <v>7</v>
      </c>
      <c r="G118" s="103">
        <v>13</v>
      </c>
      <c r="H118" s="103">
        <v>18</v>
      </c>
      <c r="I118" s="103">
        <v>22</v>
      </c>
      <c r="J118" s="103">
        <f t="shared" si="11"/>
        <v>53</v>
      </c>
      <c r="L118" s="6" t="s">
        <v>1</v>
      </c>
      <c r="M118" s="28" t="s">
        <v>65</v>
      </c>
      <c r="N118" s="6" t="s">
        <v>7</v>
      </c>
      <c r="O118" s="4">
        <f t="shared" si="17"/>
        <v>12</v>
      </c>
      <c r="P118" s="4">
        <f t="shared" si="18"/>
        <v>1</v>
      </c>
      <c r="Q118" s="4">
        <f t="shared" si="19"/>
        <v>10</v>
      </c>
      <c r="R118" s="4">
        <f t="shared" si="16"/>
        <v>23</v>
      </c>
    </row>
    <row r="119" spans="1:18" hidden="1" x14ac:dyDescent="0.25">
      <c r="A119" s="20" t="s">
        <v>2</v>
      </c>
      <c r="B119" s="20" t="s">
        <v>3</v>
      </c>
      <c r="C119" s="20" t="s">
        <v>3</v>
      </c>
      <c r="D119" s="20" t="s">
        <v>128</v>
      </c>
      <c r="E119" s="20" t="str">
        <f t="shared" si="20"/>
        <v>GORONTALO-BOALEMO</v>
      </c>
      <c r="F119" s="21" t="s">
        <v>7</v>
      </c>
      <c r="G119" s="103">
        <v>3</v>
      </c>
      <c r="H119" s="103">
        <v>5</v>
      </c>
      <c r="I119" s="103">
        <v>5</v>
      </c>
      <c r="J119" s="103">
        <f t="shared" si="11"/>
        <v>13</v>
      </c>
      <c r="L119" s="6" t="s">
        <v>1</v>
      </c>
      <c r="M119" s="28" t="s">
        <v>66</v>
      </c>
      <c r="N119" s="6" t="s">
        <v>7</v>
      </c>
      <c r="O119" s="4">
        <f t="shared" si="17"/>
        <v>27</v>
      </c>
      <c r="P119" s="4">
        <f t="shared" si="18"/>
        <v>5</v>
      </c>
      <c r="Q119" s="4">
        <f t="shared" si="19"/>
        <v>27</v>
      </c>
      <c r="R119" s="4">
        <f t="shared" si="16"/>
        <v>59</v>
      </c>
    </row>
    <row r="120" spans="1:18" hidden="1" x14ac:dyDescent="0.25">
      <c r="A120" s="20" t="s">
        <v>2</v>
      </c>
      <c r="B120" s="20" t="s">
        <v>3</v>
      </c>
      <c r="C120" s="20" t="s">
        <v>3</v>
      </c>
      <c r="D120" s="20" t="s">
        <v>129</v>
      </c>
      <c r="E120" s="20" t="str">
        <f t="shared" si="20"/>
        <v>GORONTALO-BOLAANG MONGONDOW</v>
      </c>
      <c r="F120" s="21" t="s">
        <v>7</v>
      </c>
      <c r="G120" s="103">
        <v>29</v>
      </c>
      <c r="H120" s="103">
        <v>33</v>
      </c>
      <c r="I120" s="103">
        <v>28</v>
      </c>
      <c r="J120" s="103">
        <f t="shared" si="11"/>
        <v>90</v>
      </c>
      <c r="L120" s="6" t="s">
        <v>1</v>
      </c>
      <c r="M120" s="28" t="s">
        <v>67</v>
      </c>
      <c r="N120" s="6" t="s">
        <v>7</v>
      </c>
      <c r="O120" s="4">
        <f t="shared" si="17"/>
        <v>42</v>
      </c>
      <c r="P120" s="4">
        <f t="shared" si="18"/>
        <v>7</v>
      </c>
      <c r="Q120" s="4">
        <f t="shared" si="19"/>
        <v>40</v>
      </c>
      <c r="R120" s="4">
        <f t="shared" si="16"/>
        <v>89</v>
      </c>
    </row>
    <row r="121" spans="1:18" x14ac:dyDescent="0.25">
      <c r="A121" s="20" t="s">
        <v>2</v>
      </c>
      <c r="B121" s="20" t="s">
        <v>3</v>
      </c>
      <c r="C121" s="20" t="s">
        <v>3</v>
      </c>
      <c r="D121" s="20" t="s">
        <v>130</v>
      </c>
      <c r="E121" s="20" t="str">
        <f t="shared" si="20"/>
        <v>GORONTALO-BOLAANG MONGONDOW SELATAN</v>
      </c>
      <c r="F121" s="21" t="s">
        <v>7</v>
      </c>
      <c r="G121" s="103">
        <v>15</v>
      </c>
      <c r="H121" s="103">
        <v>13</v>
      </c>
      <c r="I121" s="103">
        <v>13</v>
      </c>
      <c r="J121" s="103">
        <f t="shared" si="11"/>
        <v>41</v>
      </c>
      <c r="L121" s="6" t="s">
        <v>1</v>
      </c>
      <c r="M121" s="28" t="s">
        <v>68</v>
      </c>
      <c r="N121" s="6" t="s">
        <v>7</v>
      </c>
      <c r="O121" s="4">
        <f t="shared" si="17"/>
        <v>13</v>
      </c>
      <c r="P121" s="4">
        <f t="shared" si="18"/>
        <v>3</v>
      </c>
      <c r="Q121" s="4">
        <f t="shared" si="19"/>
        <v>15</v>
      </c>
      <c r="R121" s="4">
        <f t="shared" si="16"/>
        <v>31</v>
      </c>
    </row>
    <row r="122" spans="1:18" hidden="1" x14ac:dyDescent="0.25">
      <c r="A122" s="20" t="s">
        <v>2</v>
      </c>
      <c r="B122" s="20" t="s">
        <v>229</v>
      </c>
      <c r="C122" s="20" t="s">
        <v>223</v>
      </c>
      <c r="D122" s="20" t="s">
        <v>131</v>
      </c>
      <c r="E122" s="20" t="str">
        <f t="shared" si="20"/>
        <v>BITUNG MINAHASA TALAUD-BOLAANG MONGONDOW TIMUR</v>
      </c>
      <c r="F122" s="21" t="s">
        <v>7</v>
      </c>
      <c r="G122" s="103">
        <v>9</v>
      </c>
      <c r="H122" s="103">
        <v>11</v>
      </c>
      <c r="I122" s="103">
        <v>8</v>
      </c>
      <c r="J122" s="103">
        <f t="shared" si="11"/>
        <v>28</v>
      </c>
      <c r="L122" s="6" t="s">
        <v>1</v>
      </c>
      <c r="M122" s="28" t="s">
        <v>69</v>
      </c>
      <c r="N122" s="6" t="s">
        <v>7</v>
      </c>
      <c r="O122" s="4">
        <f t="shared" si="17"/>
        <v>20</v>
      </c>
      <c r="P122" s="4">
        <f t="shared" si="18"/>
        <v>13</v>
      </c>
      <c r="Q122" s="4">
        <f t="shared" si="19"/>
        <v>22</v>
      </c>
      <c r="R122" s="4">
        <f t="shared" si="16"/>
        <v>55</v>
      </c>
    </row>
    <row r="123" spans="1:18" hidden="1" x14ac:dyDescent="0.25">
      <c r="A123" s="20" t="s">
        <v>2</v>
      </c>
      <c r="B123" s="20" t="s">
        <v>3</v>
      </c>
      <c r="C123" s="20" t="s">
        <v>3</v>
      </c>
      <c r="D123" s="20" t="s">
        <v>132</v>
      </c>
      <c r="E123" s="20" t="str">
        <f t="shared" si="20"/>
        <v>GORONTALO-BOLAANG MONGONDOW UTARA</v>
      </c>
      <c r="F123" s="21" t="s">
        <v>7</v>
      </c>
      <c r="G123" s="103">
        <v>4</v>
      </c>
      <c r="H123" s="103">
        <v>5</v>
      </c>
      <c r="I123" s="103">
        <v>5</v>
      </c>
      <c r="J123" s="103">
        <f t="shared" si="11"/>
        <v>14</v>
      </c>
      <c r="L123" s="6" t="s">
        <v>1</v>
      </c>
      <c r="M123" s="28" t="s">
        <v>70</v>
      </c>
      <c r="N123" s="6" t="s">
        <v>7</v>
      </c>
      <c r="O123" s="4">
        <f t="shared" si="17"/>
        <v>38</v>
      </c>
      <c r="P123" s="4">
        <f t="shared" si="18"/>
        <v>15</v>
      </c>
      <c r="Q123" s="4">
        <f t="shared" si="19"/>
        <v>36</v>
      </c>
      <c r="R123" s="4">
        <f t="shared" si="16"/>
        <v>89</v>
      </c>
    </row>
    <row r="124" spans="1:18" hidden="1" x14ac:dyDescent="0.25">
      <c r="A124" s="20" t="s">
        <v>2</v>
      </c>
      <c r="B124" s="20" t="s">
        <v>224</v>
      </c>
      <c r="C124" s="20" t="s">
        <v>224</v>
      </c>
      <c r="D124" s="20" t="s">
        <v>133</v>
      </c>
      <c r="E124" s="20" t="str">
        <f t="shared" si="20"/>
        <v>KENDARI-BOMBANA</v>
      </c>
      <c r="F124" s="21" t="s">
        <v>7</v>
      </c>
      <c r="G124" s="103">
        <v>1</v>
      </c>
      <c r="H124" s="103"/>
      <c r="I124" s="103">
        <v>0</v>
      </c>
      <c r="J124" s="103">
        <f t="shared" si="11"/>
        <v>1</v>
      </c>
      <c r="L124" s="6" t="s">
        <v>1</v>
      </c>
      <c r="M124" s="28" t="s">
        <v>71</v>
      </c>
      <c r="N124" s="6" t="s">
        <v>7</v>
      </c>
      <c r="O124" s="4">
        <f t="shared" si="17"/>
        <v>8</v>
      </c>
      <c r="P124" s="4">
        <f t="shared" si="18"/>
        <v>8</v>
      </c>
      <c r="Q124" s="4">
        <f t="shared" si="19"/>
        <v>6</v>
      </c>
      <c r="R124" s="4">
        <f t="shared" si="16"/>
        <v>22</v>
      </c>
    </row>
    <row r="125" spans="1:18" hidden="1" x14ac:dyDescent="0.25">
      <c r="A125" s="20" t="s">
        <v>2</v>
      </c>
      <c r="B125" s="20" t="s">
        <v>232</v>
      </c>
      <c r="C125" s="20" t="s">
        <v>221</v>
      </c>
      <c r="D125" s="20" t="s">
        <v>134</v>
      </c>
      <c r="E125" s="20" t="str">
        <f t="shared" si="20"/>
        <v>BONE BULUKUMBA-BONE</v>
      </c>
      <c r="F125" s="21" t="s">
        <v>7</v>
      </c>
      <c r="G125" s="103">
        <v>21</v>
      </c>
      <c r="H125" s="103">
        <v>54</v>
      </c>
      <c r="I125" s="103">
        <v>61</v>
      </c>
      <c r="J125" s="103">
        <f t="shared" si="11"/>
        <v>136</v>
      </c>
      <c r="L125" s="6" t="s">
        <v>1</v>
      </c>
      <c r="M125" s="28" t="s">
        <v>72</v>
      </c>
      <c r="N125" s="6" t="s">
        <v>7</v>
      </c>
      <c r="O125" s="4">
        <f t="shared" si="17"/>
        <v>19</v>
      </c>
      <c r="P125" s="4">
        <f t="shared" si="18"/>
        <v>16</v>
      </c>
      <c r="Q125" s="4">
        <f t="shared" si="19"/>
        <v>24</v>
      </c>
      <c r="R125" s="4">
        <f t="shared" si="16"/>
        <v>59</v>
      </c>
    </row>
    <row r="126" spans="1:18" hidden="1" x14ac:dyDescent="0.25">
      <c r="A126" s="20" t="s">
        <v>2</v>
      </c>
      <c r="B126" s="20" t="s">
        <v>3</v>
      </c>
      <c r="C126" s="20" t="s">
        <v>3</v>
      </c>
      <c r="D126" s="20" t="s">
        <v>135</v>
      </c>
      <c r="E126" s="20" t="str">
        <f t="shared" si="20"/>
        <v>GORONTALO-BONE BOLANGO</v>
      </c>
      <c r="F126" s="21" t="s">
        <v>7</v>
      </c>
      <c r="G126" s="103">
        <v>7</v>
      </c>
      <c r="H126" s="103">
        <v>9</v>
      </c>
      <c r="I126" s="103">
        <v>9</v>
      </c>
      <c r="J126" s="103">
        <f t="shared" si="11"/>
        <v>25</v>
      </c>
      <c r="L126" s="6" t="s">
        <v>1</v>
      </c>
      <c r="M126" s="28" t="s">
        <v>73</v>
      </c>
      <c r="N126" s="6" t="s">
        <v>7</v>
      </c>
      <c r="O126" s="4">
        <f t="shared" si="17"/>
        <v>3</v>
      </c>
      <c r="P126" s="4">
        <f t="shared" si="18"/>
        <v>0</v>
      </c>
      <c r="Q126" s="4">
        <f t="shared" si="19"/>
        <v>4</v>
      </c>
      <c r="R126" s="4">
        <f t="shared" si="16"/>
        <v>7</v>
      </c>
    </row>
    <row r="127" spans="1:18" hidden="1" x14ac:dyDescent="0.25">
      <c r="A127" s="20" t="s">
        <v>2</v>
      </c>
      <c r="B127" s="20" t="s">
        <v>232</v>
      </c>
      <c r="C127" s="20" t="s">
        <v>221</v>
      </c>
      <c r="D127" s="20" t="s">
        <v>136</v>
      </c>
      <c r="E127" s="20" t="str">
        <f t="shared" si="20"/>
        <v>BONE BULUKUMBA-BULUKUMBA</v>
      </c>
      <c r="F127" s="21" t="s">
        <v>7</v>
      </c>
      <c r="G127" s="103">
        <v>35</v>
      </c>
      <c r="H127" s="103">
        <v>47</v>
      </c>
      <c r="I127" s="103">
        <v>51</v>
      </c>
      <c r="J127" s="103">
        <f t="shared" si="11"/>
        <v>133</v>
      </c>
      <c r="L127" s="6" t="s">
        <v>1</v>
      </c>
      <c r="M127" s="28" t="s">
        <v>74</v>
      </c>
      <c r="N127" s="6" t="s">
        <v>7</v>
      </c>
      <c r="O127" s="4">
        <f t="shared" si="17"/>
        <v>21</v>
      </c>
      <c r="P127" s="4">
        <f t="shared" si="18"/>
        <v>18</v>
      </c>
      <c r="Q127" s="4">
        <f t="shared" si="19"/>
        <v>26</v>
      </c>
      <c r="R127" s="4">
        <f t="shared" si="16"/>
        <v>65</v>
      </c>
    </row>
    <row r="128" spans="1:18" hidden="1" x14ac:dyDescent="0.25">
      <c r="A128" s="20" t="s">
        <v>2</v>
      </c>
      <c r="B128" s="20" t="s">
        <v>3</v>
      </c>
      <c r="C128" s="20" t="s">
        <v>3</v>
      </c>
      <c r="D128" s="20" t="s">
        <v>137</v>
      </c>
      <c r="E128" s="20" t="str">
        <f t="shared" si="20"/>
        <v>GORONTALO-BUOL</v>
      </c>
      <c r="F128" s="21" t="s">
        <v>7</v>
      </c>
      <c r="G128" s="103">
        <v>1</v>
      </c>
      <c r="H128" s="103"/>
      <c r="I128" s="103">
        <v>0</v>
      </c>
      <c r="J128" s="103">
        <f t="shared" si="11"/>
        <v>1</v>
      </c>
      <c r="L128" s="6" t="s">
        <v>1</v>
      </c>
      <c r="M128" s="28" t="s">
        <v>75</v>
      </c>
      <c r="N128" s="6" t="s">
        <v>7</v>
      </c>
      <c r="O128" s="4">
        <f t="shared" si="17"/>
        <v>22</v>
      </c>
      <c r="P128" s="4">
        <f t="shared" si="18"/>
        <v>19</v>
      </c>
      <c r="Q128" s="4">
        <f t="shared" si="19"/>
        <v>36</v>
      </c>
      <c r="R128" s="4">
        <f t="shared" si="16"/>
        <v>77</v>
      </c>
    </row>
    <row r="129" spans="1:18" hidden="1" x14ac:dyDescent="0.25">
      <c r="A129" s="20" t="s">
        <v>2</v>
      </c>
      <c r="B129" s="20" t="s">
        <v>224</v>
      </c>
      <c r="C129" s="20" t="s">
        <v>225</v>
      </c>
      <c r="D129" s="20" t="s">
        <v>138</v>
      </c>
      <c r="E129" s="20" t="str">
        <f t="shared" si="20"/>
        <v>BAU BAU-BUTON</v>
      </c>
      <c r="F129" s="21" t="s">
        <v>7</v>
      </c>
      <c r="G129" s="103">
        <v>1</v>
      </c>
      <c r="H129" s="103">
        <v>1</v>
      </c>
      <c r="I129" s="103">
        <v>1</v>
      </c>
      <c r="J129" s="103">
        <f t="shared" si="11"/>
        <v>3</v>
      </c>
      <c r="L129" s="6" t="s">
        <v>1</v>
      </c>
      <c r="M129" s="28" t="s">
        <v>76</v>
      </c>
      <c r="N129" s="6" t="s">
        <v>7</v>
      </c>
      <c r="O129" s="4">
        <f t="shared" si="17"/>
        <v>10</v>
      </c>
      <c r="P129" s="4">
        <f t="shared" si="18"/>
        <v>10</v>
      </c>
      <c r="Q129" s="4">
        <f t="shared" si="19"/>
        <v>17</v>
      </c>
      <c r="R129" s="4">
        <f t="shared" si="16"/>
        <v>37</v>
      </c>
    </row>
    <row r="130" spans="1:18" hidden="1" x14ac:dyDescent="0.25">
      <c r="A130" s="20" t="s">
        <v>2</v>
      </c>
      <c r="B130" s="20" t="s">
        <v>224</v>
      </c>
      <c r="C130" s="20" t="s">
        <v>225</v>
      </c>
      <c r="D130" s="20" t="s">
        <v>139</v>
      </c>
      <c r="E130" s="20" t="str">
        <f t="shared" si="20"/>
        <v>BAU BAU-BUTON SELATAN</v>
      </c>
      <c r="F130" s="21" t="s">
        <v>7</v>
      </c>
      <c r="G130" s="103"/>
      <c r="H130" s="103"/>
      <c r="I130" s="103">
        <v>0</v>
      </c>
      <c r="J130" s="103">
        <f t="shared" ref="J130:J193" si="21">SUM(G130:I130)</f>
        <v>0</v>
      </c>
      <c r="L130" s="6" t="s">
        <v>2</v>
      </c>
      <c r="M130" s="28" t="s">
        <v>123</v>
      </c>
      <c r="N130" s="6" t="s">
        <v>7</v>
      </c>
      <c r="O130" s="4">
        <f t="shared" si="17"/>
        <v>20</v>
      </c>
      <c r="P130" s="4">
        <f t="shared" si="18"/>
        <v>19</v>
      </c>
      <c r="Q130" s="4">
        <f t="shared" si="19"/>
        <v>23</v>
      </c>
      <c r="R130" s="4">
        <f t="shared" si="16"/>
        <v>62</v>
      </c>
    </row>
    <row r="131" spans="1:18" hidden="1" x14ac:dyDescent="0.25">
      <c r="A131" s="20" t="s">
        <v>2</v>
      </c>
      <c r="B131" s="20" t="s">
        <v>224</v>
      </c>
      <c r="C131" s="20" t="s">
        <v>225</v>
      </c>
      <c r="D131" s="20" t="s">
        <v>140</v>
      </c>
      <c r="E131" s="20" t="str">
        <f t="shared" si="20"/>
        <v>BAU BAU-BUTON TENGAH</v>
      </c>
      <c r="F131" s="21" t="s">
        <v>7</v>
      </c>
      <c r="G131" s="103">
        <v>3</v>
      </c>
      <c r="H131" s="103">
        <v>3</v>
      </c>
      <c r="I131" s="103">
        <v>3</v>
      </c>
      <c r="J131" s="103">
        <f t="shared" si="21"/>
        <v>9</v>
      </c>
      <c r="L131" s="6" t="s">
        <v>2</v>
      </c>
      <c r="M131" s="28" t="s">
        <v>124</v>
      </c>
      <c r="N131" s="6" t="s">
        <v>7</v>
      </c>
      <c r="O131" s="4">
        <f t="shared" si="17"/>
        <v>0</v>
      </c>
      <c r="P131" s="4">
        <f t="shared" si="18"/>
        <v>0</v>
      </c>
      <c r="Q131" s="4">
        <f t="shared" si="19"/>
        <v>0</v>
      </c>
      <c r="R131" s="4">
        <f t="shared" si="16"/>
        <v>0</v>
      </c>
    </row>
    <row r="132" spans="1:18" hidden="1" x14ac:dyDescent="0.25">
      <c r="A132" s="20" t="s">
        <v>2</v>
      </c>
      <c r="B132" s="20" t="s">
        <v>224</v>
      </c>
      <c r="C132" s="20" t="s">
        <v>225</v>
      </c>
      <c r="D132" s="20" t="s">
        <v>141</v>
      </c>
      <c r="E132" s="20" t="str">
        <f t="shared" si="20"/>
        <v>BAU BAU-BUTON UTARA</v>
      </c>
      <c r="F132" s="21" t="s">
        <v>7</v>
      </c>
      <c r="G132" s="103">
        <v>1</v>
      </c>
      <c r="H132" s="103"/>
      <c r="I132" s="103">
        <v>0</v>
      </c>
      <c r="J132" s="103">
        <f t="shared" si="21"/>
        <v>1</v>
      </c>
      <c r="L132" s="6" t="s">
        <v>2</v>
      </c>
      <c r="M132" s="28" t="s">
        <v>125</v>
      </c>
      <c r="N132" s="6" t="s">
        <v>7</v>
      </c>
      <c r="O132" s="4">
        <f t="shared" si="17"/>
        <v>0</v>
      </c>
      <c r="P132" s="4">
        <f t="shared" si="18"/>
        <v>0</v>
      </c>
      <c r="Q132" s="4">
        <f t="shared" si="19"/>
        <v>0</v>
      </c>
      <c r="R132" s="4">
        <f t="shared" si="16"/>
        <v>0</v>
      </c>
    </row>
    <row r="133" spans="1:18" hidden="1" x14ac:dyDescent="0.25">
      <c r="A133" s="20" t="s">
        <v>2</v>
      </c>
      <c r="B133" s="20" t="s">
        <v>226</v>
      </c>
      <c r="C133" s="20" t="s">
        <v>226</v>
      </c>
      <c r="D133" s="20" t="s">
        <v>142</v>
      </c>
      <c r="E133" s="20" t="str">
        <f t="shared" si="20"/>
        <v>PALU-DONGGALA</v>
      </c>
      <c r="F133" s="21" t="s">
        <v>7</v>
      </c>
      <c r="G133" s="103">
        <v>12</v>
      </c>
      <c r="H133" s="103">
        <v>12</v>
      </c>
      <c r="I133" s="103">
        <v>12</v>
      </c>
      <c r="J133" s="103">
        <f t="shared" si="21"/>
        <v>36</v>
      </c>
      <c r="L133" s="6" t="s">
        <v>2</v>
      </c>
      <c r="M133" s="28" t="s">
        <v>126</v>
      </c>
      <c r="N133" s="6" t="s">
        <v>7</v>
      </c>
      <c r="O133" s="4">
        <f t="shared" si="17"/>
        <v>17</v>
      </c>
      <c r="P133" s="4">
        <f t="shared" si="18"/>
        <v>20</v>
      </c>
      <c r="Q133" s="4">
        <f t="shared" si="19"/>
        <v>25</v>
      </c>
      <c r="R133" s="4">
        <f t="shared" si="16"/>
        <v>62</v>
      </c>
    </row>
    <row r="134" spans="1:18" hidden="1" x14ac:dyDescent="0.25">
      <c r="A134" s="20" t="s">
        <v>2</v>
      </c>
      <c r="B134" s="20" t="s">
        <v>227</v>
      </c>
      <c r="C134" s="20" t="s">
        <v>227</v>
      </c>
      <c r="D134" s="20" t="s">
        <v>143</v>
      </c>
      <c r="E134" s="20" t="str">
        <f t="shared" si="20"/>
        <v>PARE-PARE-ENREKANG</v>
      </c>
      <c r="F134" s="21" t="s">
        <v>7</v>
      </c>
      <c r="G134" s="103">
        <v>10</v>
      </c>
      <c r="H134" s="103">
        <v>15</v>
      </c>
      <c r="I134" s="103">
        <v>15</v>
      </c>
      <c r="J134" s="103">
        <f t="shared" si="21"/>
        <v>40</v>
      </c>
      <c r="L134" s="6" t="s">
        <v>2</v>
      </c>
      <c r="M134" s="28" t="s">
        <v>127</v>
      </c>
      <c r="N134" s="6" t="s">
        <v>7</v>
      </c>
      <c r="O134" s="4">
        <f t="shared" si="17"/>
        <v>13</v>
      </c>
      <c r="P134" s="4">
        <f t="shared" si="18"/>
        <v>18</v>
      </c>
      <c r="Q134" s="4">
        <f t="shared" si="19"/>
        <v>22</v>
      </c>
      <c r="R134" s="4">
        <f t="shared" si="16"/>
        <v>53</v>
      </c>
    </row>
    <row r="135" spans="1:18" hidden="1" x14ac:dyDescent="0.25">
      <c r="A135" s="20" t="s">
        <v>2</v>
      </c>
      <c r="B135" s="20" t="s">
        <v>3</v>
      </c>
      <c r="C135" s="20" t="s">
        <v>3</v>
      </c>
      <c r="D135" s="20" t="s">
        <v>3</v>
      </c>
      <c r="E135" s="20" t="str">
        <f t="shared" si="20"/>
        <v>GORONTALO-GORONTALO</v>
      </c>
      <c r="F135" s="21" t="s">
        <v>7</v>
      </c>
      <c r="G135" s="103">
        <v>10</v>
      </c>
      <c r="H135" s="103">
        <v>13</v>
      </c>
      <c r="I135" s="103">
        <v>13</v>
      </c>
      <c r="J135" s="103">
        <f t="shared" si="21"/>
        <v>36</v>
      </c>
      <c r="L135" s="6" t="s">
        <v>2</v>
      </c>
      <c r="M135" s="28" t="s">
        <v>128</v>
      </c>
      <c r="N135" s="6" t="s">
        <v>7</v>
      </c>
      <c r="O135" s="4">
        <f t="shared" si="17"/>
        <v>3</v>
      </c>
      <c r="P135" s="4">
        <f t="shared" si="18"/>
        <v>5</v>
      </c>
      <c r="Q135" s="4">
        <f t="shared" si="19"/>
        <v>5</v>
      </c>
      <c r="R135" s="4">
        <f t="shared" si="16"/>
        <v>13</v>
      </c>
    </row>
    <row r="136" spans="1:18" hidden="1" x14ac:dyDescent="0.25">
      <c r="A136" s="20" t="s">
        <v>2</v>
      </c>
      <c r="B136" s="20" t="s">
        <v>3</v>
      </c>
      <c r="C136" s="20" t="s">
        <v>3</v>
      </c>
      <c r="D136" s="20" t="s">
        <v>144</v>
      </c>
      <c r="E136" s="20" t="str">
        <f t="shared" si="20"/>
        <v>GORONTALO-GORONTALO UTARA</v>
      </c>
      <c r="F136" s="21" t="s">
        <v>7</v>
      </c>
      <c r="G136" s="103">
        <v>1</v>
      </c>
      <c r="H136" s="103">
        <v>3</v>
      </c>
      <c r="I136" s="103">
        <v>3</v>
      </c>
      <c r="J136" s="103">
        <f t="shared" si="21"/>
        <v>7</v>
      </c>
      <c r="L136" s="6" t="s">
        <v>2</v>
      </c>
      <c r="M136" s="28" t="s">
        <v>129</v>
      </c>
      <c r="N136" s="6" t="s">
        <v>7</v>
      </c>
      <c r="O136" s="4">
        <f t="shared" si="17"/>
        <v>29</v>
      </c>
      <c r="P136" s="4">
        <f t="shared" si="18"/>
        <v>33</v>
      </c>
      <c r="Q136" s="4">
        <f t="shared" si="19"/>
        <v>28</v>
      </c>
      <c r="R136" s="4">
        <f t="shared" si="16"/>
        <v>90</v>
      </c>
    </row>
    <row r="137" spans="1:18" hidden="1" x14ac:dyDescent="0.25">
      <c r="A137" s="20" t="s">
        <v>2</v>
      </c>
      <c r="B137" s="20" t="s">
        <v>232</v>
      </c>
      <c r="C137" s="20" t="s">
        <v>145</v>
      </c>
      <c r="D137" s="20" t="s">
        <v>145</v>
      </c>
      <c r="E137" s="20" t="str">
        <f t="shared" si="20"/>
        <v>GOWA-GOWA</v>
      </c>
      <c r="F137" s="21" t="s">
        <v>7</v>
      </c>
      <c r="G137" s="103">
        <v>63</v>
      </c>
      <c r="H137" s="103">
        <v>89</v>
      </c>
      <c r="I137" s="103">
        <v>130</v>
      </c>
      <c r="J137" s="103">
        <f t="shared" si="21"/>
        <v>282</v>
      </c>
      <c r="L137" s="6" t="s">
        <v>2</v>
      </c>
      <c r="M137" s="28" t="s">
        <v>130</v>
      </c>
      <c r="N137" s="6" t="s">
        <v>7</v>
      </c>
      <c r="O137" s="4">
        <f t="shared" si="17"/>
        <v>15</v>
      </c>
      <c r="P137" s="4">
        <f t="shared" si="18"/>
        <v>13</v>
      </c>
      <c r="Q137" s="4">
        <f t="shared" si="19"/>
        <v>13</v>
      </c>
      <c r="R137" s="4">
        <f t="shared" si="16"/>
        <v>41</v>
      </c>
    </row>
    <row r="138" spans="1:18" hidden="1" x14ac:dyDescent="0.25">
      <c r="A138" s="20" t="s">
        <v>2</v>
      </c>
      <c r="B138" s="20" t="s">
        <v>229</v>
      </c>
      <c r="C138" s="20" t="s">
        <v>228</v>
      </c>
      <c r="D138" s="20" t="s">
        <v>146</v>
      </c>
      <c r="E138" s="20" t="str">
        <f t="shared" si="20"/>
        <v>TERNATE-HALMAHERA BARAT</v>
      </c>
      <c r="F138" s="21" t="s">
        <v>7</v>
      </c>
      <c r="G138" s="103">
        <v>7</v>
      </c>
      <c r="H138" s="103">
        <v>3</v>
      </c>
      <c r="I138" s="103">
        <v>3</v>
      </c>
      <c r="J138" s="103">
        <f t="shared" si="21"/>
        <v>13</v>
      </c>
      <c r="L138" s="6" t="s">
        <v>2</v>
      </c>
      <c r="M138" s="28" t="s">
        <v>131</v>
      </c>
      <c r="N138" s="6" t="s">
        <v>7</v>
      </c>
      <c r="O138" s="4">
        <f t="shared" ref="O138:O169" si="22">SUMIF($D:$D,$M138,G:G)</f>
        <v>9</v>
      </c>
      <c r="P138" s="4">
        <f t="shared" ref="P138:P169" si="23">SUMIF($D:$D,$M138,H:H)</f>
        <v>11</v>
      </c>
      <c r="Q138" s="4">
        <f t="shared" ref="Q138:Q169" si="24">SUMIF($D:$D,$M138,I:I)</f>
        <v>8</v>
      </c>
      <c r="R138" s="4">
        <f t="shared" si="16"/>
        <v>28</v>
      </c>
    </row>
    <row r="139" spans="1:18" hidden="1" x14ac:dyDescent="0.25">
      <c r="A139" s="20" t="s">
        <v>2</v>
      </c>
      <c r="B139" s="20" t="s">
        <v>229</v>
      </c>
      <c r="C139" s="20" t="s">
        <v>228</v>
      </c>
      <c r="D139" s="20" t="s">
        <v>147</v>
      </c>
      <c r="E139" s="20" t="str">
        <f t="shared" si="20"/>
        <v>TERNATE-HALMAHERA SELATAN</v>
      </c>
      <c r="F139" s="21" t="s">
        <v>7</v>
      </c>
      <c r="G139" s="103">
        <v>2</v>
      </c>
      <c r="H139" s="103"/>
      <c r="I139" s="103">
        <v>0</v>
      </c>
      <c r="J139" s="103">
        <f t="shared" si="21"/>
        <v>2</v>
      </c>
      <c r="L139" s="6" t="s">
        <v>2</v>
      </c>
      <c r="M139" s="28" t="s">
        <v>132</v>
      </c>
      <c r="N139" s="6" t="s">
        <v>7</v>
      </c>
      <c r="O139" s="4">
        <f t="shared" si="22"/>
        <v>4</v>
      </c>
      <c r="P139" s="4">
        <f t="shared" si="23"/>
        <v>5</v>
      </c>
      <c r="Q139" s="4">
        <f t="shared" si="24"/>
        <v>5</v>
      </c>
      <c r="R139" s="4">
        <f t="shared" ref="R139:R202" si="25">SUM(O139:Q139)</f>
        <v>14</v>
      </c>
    </row>
    <row r="140" spans="1:18" hidden="1" x14ac:dyDescent="0.25">
      <c r="A140" s="20" t="s">
        <v>2</v>
      </c>
      <c r="B140" s="20" t="s">
        <v>229</v>
      </c>
      <c r="C140" s="20" t="s">
        <v>228</v>
      </c>
      <c r="D140" s="20" t="s">
        <v>148</v>
      </c>
      <c r="E140" s="20" t="str">
        <f t="shared" si="20"/>
        <v>TERNATE-HALMAHERA TENGAH</v>
      </c>
      <c r="F140" s="21" t="s">
        <v>7</v>
      </c>
      <c r="G140" s="103"/>
      <c r="H140" s="103"/>
      <c r="I140" s="103">
        <v>0</v>
      </c>
      <c r="J140" s="103">
        <f t="shared" si="21"/>
        <v>0</v>
      </c>
      <c r="L140" s="6" t="s">
        <v>2</v>
      </c>
      <c r="M140" s="28" t="s">
        <v>133</v>
      </c>
      <c r="N140" s="6" t="s">
        <v>7</v>
      </c>
      <c r="O140" s="4">
        <f t="shared" si="22"/>
        <v>1</v>
      </c>
      <c r="P140" s="4">
        <f t="shared" si="23"/>
        <v>0</v>
      </c>
      <c r="Q140" s="4">
        <f t="shared" si="24"/>
        <v>0</v>
      </c>
      <c r="R140" s="4">
        <f t="shared" si="25"/>
        <v>1</v>
      </c>
    </row>
    <row r="141" spans="1:18" hidden="1" x14ac:dyDescent="0.25">
      <c r="A141" s="20" t="s">
        <v>2</v>
      </c>
      <c r="B141" s="20" t="s">
        <v>229</v>
      </c>
      <c r="C141" s="20" t="s">
        <v>228</v>
      </c>
      <c r="D141" s="20" t="s">
        <v>149</v>
      </c>
      <c r="E141" s="20" t="str">
        <f t="shared" ref="E141:E173" si="26">C141&amp;"-"&amp;D141</f>
        <v>TERNATE-HALMAHERA TIMUR</v>
      </c>
      <c r="F141" s="21" t="s">
        <v>7</v>
      </c>
      <c r="G141" s="103">
        <v>1</v>
      </c>
      <c r="H141" s="103"/>
      <c r="I141" s="103">
        <v>0</v>
      </c>
      <c r="J141" s="103">
        <f t="shared" si="21"/>
        <v>1</v>
      </c>
      <c r="L141" s="6" t="s">
        <v>2</v>
      </c>
      <c r="M141" s="28" t="s">
        <v>134</v>
      </c>
      <c r="N141" s="6" t="s">
        <v>7</v>
      </c>
      <c r="O141" s="4">
        <f t="shared" si="22"/>
        <v>21</v>
      </c>
      <c r="P141" s="4">
        <f t="shared" si="23"/>
        <v>54</v>
      </c>
      <c r="Q141" s="4">
        <f t="shared" si="24"/>
        <v>61</v>
      </c>
      <c r="R141" s="4">
        <f t="shared" si="25"/>
        <v>136</v>
      </c>
    </row>
    <row r="142" spans="1:18" hidden="1" x14ac:dyDescent="0.25">
      <c r="A142" s="20" t="s">
        <v>2</v>
      </c>
      <c r="B142" s="20" t="s">
        <v>229</v>
      </c>
      <c r="C142" s="20" t="s">
        <v>228</v>
      </c>
      <c r="D142" s="20" t="s">
        <v>150</v>
      </c>
      <c r="E142" s="20" t="str">
        <f t="shared" si="26"/>
        <v>TERNATE-HALMAHERA UTARA</v>
      </c>
      <c r="F142" s="21" t="s">
        <v>7</v>
      </c>
      <c r="G142" s="103">
        <v>9</v>
      </c>
      <c r="H142" s="103"/>
      <c r="I142" s="103">
        <v>0</v>
      </c>
      <c r="J142" s="103">
        <f t="shared" si="21"/>
        <v>9</v>
      </c>
      <c r="L142" s="6" t="s">
        <v>2</v>
      </c>
      <c r="M142" s="28" t="s">
        <v>135</v>
      </c>
      <c r="N142" s="6" t="s">
        <v>7</v>
      </c>
      <c r="O142" s="4">
        <f t="shared" si="22"/>
        <v>7</v>
      </c>
      <c r="P142" s="4">
        <f t="shared" si="23"/>
        <v>9</v>
      </c>
      <c r="Q142" s="4">
        <f t="shared" si="24"/>
        <v>9</v>
      </c>
      <c r="R142" s="4">
        <f t="shared" si="25"/>
        <v>25</v>
      </c>
    </row>
    <row r="143" spans="1:18" hidden="1" x14ac:dyDescent="0.25">
      <c r="A143" s="20" t="s">
        <v>2</v>
      </c>
      <c r="B143" s="20" t="s">
        <v>232</v>
      </c>
      <c r="C143" s="20" t="s">
        <v>145</v>
      </c>
      <c r="D143" s="20" t="s">
        <v>151</v>
      </c>
      <c r="E143" s="20" t="str">
        <f t="shared" si="26"/>
        <v>GOWA-JENEPONTO</v>
      </c>
      <c r="F143" s="21" t="s">
        <v>7</v>
      </c>
      <c r="G143" s="103">
        <v>23</v>
      </c>
      <c r="H143" s="103">
        <v>26</v>
      </c>
      <c r="I143" s="103">
        <v>32</v>
      </c>
      <c r="J143" s="103">
        <f t="shared" si="21"/>
        <v>81</v>
      </c>
      <c r="L143" s="6" t="s">
        <v>2</v>
      </c>
      <c r="M143" s="28" t="s">
        <v>136</v>
      </c>
      <c r="N143" s="6" t="s">
        <v>7</v>
      </c>
      <c r="O143" s="4">
        <f t="shared" si="22"/>
        <v>35</v>
      </c>
      <c r="P143" s="4">
        <f t="shared" si="23"/>
        <v>47</v>
      </c>
      <c r="Q143" s="4">
        <f t="shared" si="24"/>
        <v>51</v>
      </c>
      <c r="R143" s="4">
        <f t="shared" si="25"/>
        <v>133</v>
      </c>
    </row>
    <row r="144" spans="1:18" hidden="1" x14ac:dyDescent="0.25">
      <c r="A144" s="20" t="s">
        <v>2</v>
      </c>
      <c r="B144" s="20" t="s">
        <v>229</v>
      </c>
      <c r="C144" s="20" t="s">
        <v>223</v>
      </c>
      <c r="D144" s="20" t="s">
        <v>152</v>
      </c>
      <c r="E144" s="20" t="str">
        <f t="shared" si="26"/>
        <v>BITUNG MINAHASA TALAUD-KEPULAUAN SANGIHE</v>
      </c>
      <c r="F144" s="21" t="s">
        <v>7</v>
      </c>
      <c r="G144" s="103">
        <v>2</v>
      </c>
      <c r="H144" s="103"/>
      <c r="I144" s="103">
        <v>0</v>
      </c>
      <c r="J144" s="103">
        <f t="shared" si="21"/>
        <v>2</v>
      </c>
      <c r="L144" s="6" t="s">
        <v>2</v>
      </c>
      <c r="M144" s="28" t="s">
        <v>137</v>
      </c>
      <c r="N144" s="6" t="s">
        <v>7</v>
      </c>
      <c r="O144" s="4">
        <f t="shared" si="22"/>
        <v>1</v>
      </c>
      <c r="P144" s="4">
        <f t="shared" si="23"/>
        <v>0</v>
      </c>
      <c r="Q144" s="4">
        <f t="shared" si="24"/>
        <v>0</v>
      </c>
      <c r="R144" s="4">
        <f t="shared" si="25"/>
        <v>1</v>
      </c>
    </row>
    <row r="145" spans="1:18" hidden="1" x14ac:dyDescent="0.25">
      <c r="A145" s="20" t="s">
        <v>2</v>
      </c>
      <c r="B145" s="20" t="s">
        <v>232</v>
      </c>
      <c r="C145" s="20" t="s">
        <v>221</v>
      </c>
      <c r="D145" s="20" t="s">
        <v>220</v>
      </c>
      <c r="E145" s="20" t="str">
        <f t="shared" si="26"/>
        <v>BONE BULUKUMBA-KEPULAUAN SELAYAR</v>
      </c>
      <c r="F145" s="21" t="s">
        <v>7</v>
      </c>
      <c r="G145" s="103">
        <v>13</v>
      </c>
      <c r="H145" s="115">
        <v>15</v>
      </c>
      <c r="I145" s="103">
        <v>15</v>
      </c>
      <c r="J145" s="103">
        <f t="shared" si="21"/>
        <v>43</v>
      </c>
      <c r="L145" s="6" t="s">
        <v>2</v>
      </c>
      <c r="M145" s="28" t="s">
        <v>138</v>
      </c>
      <c r="N145" s="6" t="s">
        <v>7</v>
      </c>
      <c r="O145" s="4">
        <f t="shared" si="22"/>
        <v>1</v>
      </c>
      <c r="P145" s="4">
        <f t="shared" si="23"/>
        <v>1</v>
      </c>
      <c r="Q145" s="4">
        <f t="shared" si="24"/>
        <v>1</v>
      </c>
      <c r="R145" s="4">
        <f t="shared" si="25"/>
        <v>3</v>
      </c>
    </row>
    <row r="146" spans="1:18" hidden="1" x14ac:dyDescent="0.25">
      <c r="A146" s="20" t="s">
        <v>2</v>
      </c>
      <c r="B146" s="20" t="s">
        <v>229</v>
      </c>
      <c r="C146" s="20" t="s">
        <v>228</v>
      </c>
      <c r="D146" s="20" t="s">
        <v>153</v>
      </c>
      <c r="E146" s="20" t="str">
        <f t="shared" si="26"/>
        <v>TERNATE-KEPULAUAN SULA</v>
      </c>
      <c r="F146" s="21" t="s">
        <v>7</v>
      </c>
      <c r="G146" s="103">
        <v>1</v>
      </c>
      <c r="H146" s="103"/>
      <c r="I146" s="103">
        <v>0</v>
      </c>
      <c r="J146" s="103">
        <f t="shared" si="21"/>
        <v>1</v>
      </c>
      <c r="L146" s="6" t="s">
        <v>2</v>
      </c>
      <c r="M146" s="28" t="s">
        <v>139</v>
      </c>
      <c r="N146" s="6" t="s">
        <v>7</v>
      </c>
      <c r="O146" s="4">
        <f t="shared" si="22"/>
        <v>0</v>
      </c>
      <c r="P146" s="4">
        <f t="shared" si="23"/>
        <v>0</v>
      </c>
      <c r="Q146" s="4">
        <f t="shared" si="24"/>
        <v>0</v>
      </c>
      <c r="R146" s="4">
        <f t="shared" si="25"/>
        <v>0</v>
      </c>
    </row>
    <row r="147" spans="1:18" hidden="1" x14ac:dyDescent="0.25">
      <c r="A147" s="20" t="s">
        <v>2</v>
      </c>
      <c r="B147" s="20" t="s">
        <v>229</v>
      </c>
      <c r="C147" s="20" t="s">
        <v>223</v>
      </c>
      <c r="D147" s="20" t="s">
        <v>154</v>
      </c>
      <c r="E147" s="20" t="str">
        <f t="shared" si="26"/>
        <v>BITUNG MINAHASA TALAUD-KEPULAUAN TALAUD</v>
      </c>
      <c r="F147" s="21" t="s">
        <v>7</v>
      </c>
      <c r="G147" s="103"/>
      <c r="H147" s="103"/>
      <c r="I147" s="103">
        <v>0</v>
      </c>
      <c r="J147" s="103">
        <f t="shared" si="21"/>
        <v>0</v>
      </c>
      <c r="L147" s="6" t="s">
        <v>2</v>
      </c>
      <c r="M147" s="28" t="s">
        <v>140</v>
      </c>
      <c r="N147" s="6" t="s">
        <v>7</v>
      </c>
      <c r="O147" s="4">
        <f t="shared" si="22"/>
        <v>3</v>
      </c>
      <c r="P147" s="4">
        <f t="shared" si="23"/>
        <v>3</v>
      </c>
      <c r="Q147" s="4">
        <f t="shared" si="24"/>
        <v>3</v>
      </c>
      <c r="R147" s="4">
        <f t="shared" si="25"/>
        <v>9</v>
      </c>
    </row>
    <row r="148" spans="1:18" hidden="1" x14ac:dyDescent="0.25">
      <c r="A148" s="30" t="s">
        <v>2</v>
      </c>
      <c r="B148" s="30" t="s">
        <v>224</v>
      </c>
      <c r="C148" s="30" t="s">
        <v>224</v>
      </c>
      <c r="D148" s="30" t="s">
        <v>155</v>
      </c>
      <c r="E148" s="30" t="str">
        <f t="shared" si="26"/>
        <v>KENDARI-KOLAKA</v>
      </c>
      <c r="F148" s="31" t="s">
        <v>7</v>
      </c>
      <c r="G148" s="114">
        <v>5</v>
      </c>
      <c r="H148" s="114">
        <v>6</v>
      </c>
      <c r="I148" s="103">
        <v>15</v>
      </c>
      <c r="J148" s="103">
        <f t="shared" si="21"/>
        <v>26</v>
      </c>
      <c r="L148" s="6" t="s">
        <v>2</v>
      </c>
      <c r="M148" s="28" t="s">
        <v>141</v>
      </c>
      <c r="N148" s="6" t="s">
        <v>7</v>
      </c>
      <c r="O148" s="4">
        <f t="shared" si="22"/>
        <v>1</v>
      </c>
      <c r="P148" s="4">
        <f t="shared" si="23"/>
        <v>0</v>
      </c>
      <c r="Q148" s="4">
        <f t="shared" si="24"/>
        <v>0</v>
      </c>
      <c r="R148" s="4">
        <f t="shared" si="25"/>
        <v>1</v>
      </c>
    </row>
    <row r="149" spans="1:18" hidden="1" x14ac:dyDescent="0.25">
      <c r="A149" s="20" t="s">
        <v>2</v>
      </c>
      <c r="B149" s="20" t="s">
        <v>224</v>
      </c>
      <c r="C149" s="20" t="s">
        <v>157</v>
      </c>
      <c r="D149" s="20" t="s">
        <v>155</v>
      </c>
      <c r="E149" s="20" t="str">
        <f t="shared" si="26"/>
        <v>KOLAKA UTARA-KOLAKA</v>
      </c>
      <c r="F149" s="21" t="s">
        <v>7</v>
      </c>
      <c r="G149" s="103">
        <v>6</v>
      </c>
      <c r="H149" s="103">
        <v>9</v>
      </c>
      <c r="I149" s="103">
        <v>15</v>
      </c>
      <c r="J149" s="103">
        <f t="shared" si="21"/>
        <v>30</v>
      </c>
      <c r="L149" s="6" t="s">
        <v>2</v>
      </c>
      <c r="M149" s="28" t="s">
        <v>142</v>
      </c>
      <c r="N149" s="6" t="s">
        <v>7</v>
      </c>
      <c r="O149" s="4">
        <f t="shared" si="22"/>
        <v>12</v>
      </c>
      <c r="P149" s="4">
        <f t="shared" si="23"/>
        <v>12</v>
      </c>
      <c r="Q149" s="4">
        <f t="shared" si="24"/>
        <v>12</v>
      </c>
      <c r="R149" s="4">
        <f t="shared" si="25"/>
        <v>36</v>
      </c>
    </row>
    <row r="150" spans="1:18" hidden="1" x14ac:dyDescent="0.25">
      <c r="A150" s="20" t="s">
        <v>2</v>
      </c>
      <c r="B150" s="20" t="s">
        <v>224</v>
      </c>
      <c r="C150" s="20" t="s">
        <v>224</v>
      </c>
      <c r="D150" s="20" t="s">
        <v>156</v>
      </c>
      <c r="E150" s="20" t="str">
        <f t="shared" si="26"/>
        <v>KENDARI-KOLAKA TIMUR</v>
      </c>
      <c r="F150" s="21" t="s">
        <v>7</v>
      </c>
      <c r="G150" s="103">
        <v>2</v>
      </c>
      <c r="H150" s="103">
        <v>3</v>
      </c>
      <c r="I150" s="103">
        <v>3</v>
      </c>
      <c r="J150" s="103">
        <f t="shared" si="21"/>
        <v>8</v>
      </c>
      <c r="L150" s="6" t="s">
        <v>2</v>
      </c>
      <c r="M150" s="28" t="s">
        <v>143</v>
      </c>
      <c r="N150" s="6" t="s">
        <v>7</v>
      </c>
      <c r="O150" s="4">
        <f t="shared" si="22"/>
        <v>10</v>
      </c>
      <c r="P150" s="4">
        <f t="shared" si="23"/>
        <v>15</v>
      </c>
      <c r="Q150" s="4">
        <f t="shared" si="24"/>
        <v>15</v>
      </c>
      <c r="R150" s="4">
        <f t="shared" si="25"/>
        <v>40</v>
      </c>
    </row>
    <row r="151" spans="1:18" hidden="1" x14ac:dyDescent="0.25">
      <c r="A151" s="20" t="s">
        <v>2</v>
      </c>
      <c r="B151" s="20" t="s">
        <v>224</v>
      </c>
      <c r="C151" s="20" t="s">
        <v>157</v>
      </c>
      <c r="D151" s="20" t="s">
        <v>157</v>
      </c>
      <c r="E151" s="20" t="str">
        <f t="shared" si="26"/>
        <v>KOLAKA UTARA-KOLAKA UTARA</v>
      </c>
      <c r="F151" s="21" t="s">
        <v>7</v>
      </c>
      <c r="G151" s="103">
        <v>8</v>
      </c>
      <c r="H151" s="103">
        <v>7</v>
      </c>
      <c r="I151" s="103">
        <v>7</v>
      </c>
      <c r="J151" s="103">
        <f t="shared" si="21"/>
        <v>22</v>
      </c>
      <c r="L151" s="6" t="s">
        <v>2</v>
      </c>
      <c r="M151" s="28" t="s">
        <v>3</v>
      </c>
      <c r="N151" s="6" t="s">
        <v>7</v>
      </c>
      <c r="O151" s="4">
        <f t="shared" si="22"/>
        <v>10</v>
      </c>
      <c r="P151" s="4">
        <f t="shared" si="23"/>
        <v>13</v>
      </c>
      <c r="Q151" s="4">
        <f t="shared" si="24"/>
        <v>13</v>
      </c>
      <c r="R151" s="4">
        <f t="shared" si="25"/>
        <v>36</v>
      </c>
    </row>
    <row r="152" spans="1:18" hidden="1" x14ac:dyDescent="0.25">
      <c r="A152" s="20" t="s">
        <v>2</v>
      </c>
      <c r="B152" s="20" t="s">
        <v>224</v>
      </c>
      <c r="C152" s="20" t="s">
        <v>224</v>
      </c>
      <c r="D152" s="20" t="s">
        <v>158</v>
      </c>
      <c r="E152" s="20" t="str">
        <f t="shared" si="26"/>
        <v>KENDARI-KONAWE</v>
      </c>
      <c r="F152" s="21" t="s">
        <v>7</v>
      </c>
      <c r="G152" s="103">
        <v>6</v>
      </c>
      <c r="H152" s="103">
        <v>21</v>
      </c>
      <c r="I152" s="103">
        <v>27</v>
      </c>
      <c r="J152" s="103">
        <f t="shared" si="21"/>
        <v>54</v>
      </c>
      <c r="L152" s="6" t="s">
        <v>2</v>
      </c>
      <c r="M152" s="28" t="s">
        <v>144</v>
      </c>
      <c r="N152" s="6" t="s">
        <v>7</v>
      </c>
      <c r="O152" s="4">
        <f t="shared" si="22"/>
        <v>1</v>
      </c>
      <c r="P152" s="4">
        <f t="shared" si="23"/>
        <v>3</v>
      </c>
      <c r="Q152" s="4">
        <f t="shared" si="24"/>
        <v>3</v>
      </c>
      <c r="R152" s="4">
        <f t="shared" si="25"/>
        <v>7</v>
      </c>
    </row>
    <row r="153" spans="1:18" hidden="1" x14ac:dyDescent="0.25">
      <c r="A153" s="20" t="s">
        <v>2</v>
      </c>
      <c r="B153" s="20" t="s">
        <v>224</v>
      </c>
      <c r="C153" s="20" t="s">
        <v>224</v>
      </c>
      <c r="D153" s="20" t="s">
        <v>159</v>
      </c>
      <c r="E153" s="20" t="str">
        <f t="shared" si="26"/>
        <v>KENDARI-KONAWE KEPULAUAN</v>
      </c>
      <c r="F153" s="21" t="s">
        <v>7</v>
      </c>
      <c r="G153" s="103">
        <v>1</v>
      </c>
      <c r="H153" s="103">
        <v>1</v>
      </c>
      <c r="I153" s="103">
        <v>1</v>
      </c>
      <c r="J153" s="103">
        <f t="shared" si="21"/>
        <v>3</v>
      </c>
      <c r="L153" s="6" t="s">
        <v>2</v>
      </c>
      <c r="M153" s="28" t="s">
        <v>145</v>
      </c>
      <c r="N153" s="6" t="s">
        <v>7</v>
      </c>
      <c r="O153" s="4">
        <f t="shared" si="22"/>
        <v>63</v>
      </c>
      <c r="P153" s="4">
        <f t="shared" si="23"/>
        <v>89</v>
      </c>
      <c r="Q153" s="4">
        <f t="shared" si="24"/>
        <v>130</v>
      </c>
      <c r="R153" s="4">
        <f t="shared" si="25"/>
        <v>282</v>
      </c>
    </row>
    <row r="154" spans="1:18" hidden="1" x14ac:dyDescent="0.25">
      <c r="A154" s="20" t="s">
        <v>2</v>
      </c>
      <c r="B154" s="20" t="s">
        <v>224</v>
      </c>
      <c r="C154" s="20" t="s">
        <v>224</v>
      </c>
      <c r="D154" s="20" t="s">
        <v>160</v>
      </c>
      <c r="E154" s="20" t="str">
        <f t="shared" si="26"/>
        <v>KENDARI-KONAWE SELATAN</v>
      </c>
      <c r="F154" s="21" t="s">
        <v>7</v>
      </c>
      <c r="G154" s="103">
        <v>17</v>
      </c>
      <c r="H154" s="103">
        <v>26</v>
      </c>
      <c r="I154" s="103">
        <v>33</v>
      </c>
      <c r="J154" s="103">
        <f t="shared" si="21"/>
        <v>76</v>
      </c>
      <c r="L154" s="6" t="s">
        <v>2</v>
      </c>
      <c r="M154" s="28" t="s">
        <v>146</v>
      </c>
      <c r="N154" s="6" t="s">
        <v>7</v>
      </c>
      <c r="O154" s="4">
        <f t="shared" si="22"/>
        <v>7</v>
      </c>
      <c r="P154" s="4">
        <f t="shared" si="23"/>
        <v>3</v>
      </c>
      <c r="Q154" s="4">
        <f t="shared" si="24"/>
        <v>3</v>
      </c>
      <c r="R154" s="4">
        <f t="shared" si="25"/>
        <v>13</v>
      </c>
    </row>
    <row r="155" spans="1:18" hidden="1" x14ac:dyDescent="0.25">
      <c r="A155" s="20" t="s">
        <v>2</v>
      </c>
      <c r="B155" s="20" t="s">
        <v>224</v>
      </c>
      <c r="C155" s="20" t="s">
        <v>224</v>
      </c>
      <c r="D155" s="20" t="s">
        <v>161</v>
      </c>
      <c r="E155" s="20" t="str">
        <f t="shared" si="26"/>
        <v>KENDARI-KONAWE UTARA</v>
      </c>
      <c r="F155" s="21" t="s">
        <v>7</v>
      </c>
      <c r="G155" s="103"/>
      <c r="H155" s="103"/>
      <c r="I155" s="103">
        <v>0</v>
      </c>
      <c r="J155" s="103">
        <f t="shared" si="21"/>
        <v>0</v>
      </c>
      <c r="L155" s="6" t="s">
        <v>2</v>
      </c>
      <c r="M155" s="28" t="s">
        <v>147</v>
      </c>
      <c r="N155" s="6" t="s">
        <v>7</v>
      </c>
      <c r="O155" s="4">
        <f t="shared" si="22"/>
        <v>2</v>
      </c>
      <c r="P155" s="4">
        <f t="shared" si="23"/>
        <v>0</v>
      </c>
      <c r="Q155" s="4">
        <f t="shared" si="24"/>
        <v>0</v>
      </c>
      <c r="R155" s="4">
        <f t="shared" si="25"/>
        <v>2</v>
      </c>
    </row>
    <row r="156" spans="1:18" hidden="1" x14ac:dyDescent="0.25">
      <c r="A156" s="20" t="s">
        <v>2</v>
      </c>
      <c r="B156" s="20" t="s">
        <v>224</v>
      </c>
      <c r="C156" s="20" t="s">
        <v>225</v>
      </c>
      <c r="D156" s="20" t="s">
        <v>162</v>
      </c>
      <c r="E156" s="20" t="str">
        <f t="shared" si="26"/>
        <v>BAU BAU-KOTA BAUBAU</v>
      </c>
      <c r="F156" s="21" t="s">
        <v>7</v>
      </c>
      <c r="G156" s="103">
        <v>8</v>
      </c>
      <c r="H156" s="103">
        <v>6</v>
      </c>
      <c r="I156" s="103">
        <v>6</v>
      </c>
      <c r="J156" s="103">
        <f t="shared" si="21"/>
        <v>20</v>
      </c>
      <c r="L156" s="6" t="s">
        <v>2</v>
      </c>
      <c r="M156" s="28" t="s">
        <v>148</v>
      </c>
      <c r="N156" s="6" t="s">
        <v>7</v>
      </c>
      <c r="O156" s="4">
        <f t="shared" si="22"/>
        <v>0</v>
      </c>
      <c r="P156" s="4">
        <f t="shared" si="23"/>
        <v>0</v>
      </c>
      <c r="Q156" s="4">
        <f t="shared" si="24"/>
        <v>0</v>
      </c>
      <c r="R156" s="4">
        <f t="shared" si="25"/>
        <v>0</v>
      </c>
    </row>
    <row r="157" spans="1:18" hidden="1" x14ac:dyDescent="0.25">
      <c r="A157" s="20" t="s">
        <v>2</v>
      </c>
      <c r="B157" s="20" t="s">
        <v>229</v>
      </c>
      <c r="C157" s="20" t="s">
        <v>223</v>
      </c>
      <c r="D157" s="20" t="s">
        <v>163</v>
      </c>
      <c r="E157" s="20" t="str">
        <f t="shared" si="26"/>
        <v>BITUNG MINAHASA TALAUD-KOTA BITUNG</v>
      </c>
      <c r="F157" s="21" t="s">
        <v>7</v>
      </c>
      <c r="G157" s="103">
        <v>14</v>
      </c>
      <c r="H157" s="103">
        <v>22</v>
      </c>
      <c r="I157" s="103">
        <v>14</v>
      </c>
      <c r="J157" s="103">
        <f t="shared" si="21"/>
        <v>50</v>
      </c>
      <c r="L157" s="6" t="s">
        <v>2</v>
      </c>
      <c r="M157" s="28" t="s">
        <v>149</v>
      </c>
      <c r="N157" s="6" t="s">
        <v>7</v>
      </c>
      <c r="O157" s="4">
        <f t="shared" si="22"/>
        <v>1</v>
      </c>
      <c r="P157" s="4">
        <f t="shared" si="23"/>
        <v>0</v>
      </c>
      <c r="Q157" s="4">
        <f t="shared" si="24"/>
        <v>0</v>
      </c>
      <c r="R157" s="4">
        <f t="shared" si="25"/>
        <v>1</v>
      </c>
    </row>
    <row r="158" spans="1:18" hidden="1" x14ac:dyDescent="0.25">
      <c r="A158" s="20" t="s">
        <v>2</v>
      </c>
      <c r="B158" s="20" t="s">
        <v>3</v>
      </c>
      <c r="C158" s="20" t="s">
        <v>3</v>
      </c>
      <c r="D158" s="20" t="s">
        <v>164</v>
      </c>
      <c r="E158" s="20" t="str">
        <f t="shared" si="26"/>
        <v>GORONTALO-KOTA GORONTALO</v>
      </c>
      <c r="F158" s="21" t="s">
        <v>7</v>
      </c>
      <c r="G158" s="103">
        <v>7</v>
      </c>
      <c r="H158" s="103">
        <v>7</v>
      </c>
      <c r="I158" s="103">
        <v>8</v>
      </c>
      <c r="J158" s="103">
        <f t="shared" si="21"/>
        <v>22</v>
      </c>
      <c r="L158" s="6" t="s">
        <v>2</v>
      </c>
      <c r="M158" s="28" t="s">
        <v>150</v>
      </c>
      <c r="N158" s="6" t="s">
        <v>7</v>
      </c>
      <c r="O158" s="4">
        <f t="shared" si="22"/>
        <v>9</v>
      </c>
      <c r="P158" s="4">
        <f t="shared" si="23"/>
        <v>0</v>
      </c>
      <c r="Q158" s="4">
        <f t="shared" si="24"/>
        <v>0</v>
      </c>
      <c r="R158" s="4">
        <f t="shared" si="25"/>
        <v>9</v>
      </c>
    </row>
    <row r="159" spans="1:18" hidden="1" x14ac:dyDescent="0.25">
      <c r="A159" s="20" t="s">
        <v>2</v>
      </c>
      <c r="B159" s="20" t="s">
        <v>224</v>
      </c>
      <c r="C159" s="20" t="s">
        <v>224</v>
      </c>
      <c r="D159" s="20" t="s">
        <v>165</v>
      </c>
      <c r="E159" s="20" t="str">
        <f t="shared" si="26"/>
        <v>KENDARI-KOTA KENDARI</v>
      </c>
      <c r="F159" s="21" t="s">
        <v>7</v>
      </c>
      <c r="G159" s="103">
        <v>21</v>
      </c>
      <c r="H159" s="103">
        <v>57</v>
      </c>
      <c r="I159" s="103">
        <v>100</v>
      </c>
      <c r="J159" s="103">
        <f t="shared" si="21"/>
        <v>178</v>
      </c>
      <c r="L159" s="6" t="s">
        <v>2</v>
      </c>
      <c r="M159" s="28" t="s">
        <v>151</v>
      </c>
      <c r="N159" s="6" t="s">
        <v>7</v>
      </c>
      <c r="O159" s="4">
        <f t="shared" si="22"/>
        <v>23</v>
      </c>
      <c r="P159" s="4">
        <f t="shared" si="23"/>
        <v>26</v>
      </c>
      <c r="Q159" s="4">
        <f t="shared" si="24"/>
        <v>32</v>
      </c>
      <c r="R159" s="4">
        <f t="shared" si="25"/>
        <v>81</v>
      </c>
    </row>
    <row r="160" spans="1:18" hidden="1" x14ac:dyDescent="0.25">
      <c r="A160" s="20" t="s">
        <v>2</v>
      </c>
      <c r="B160" s="20" t="s">
        <v>229</v>
      </c>
      <c r="C160" s="20" t="s">
        <v>223</v>
      </c>
      <c r="D160" s="20" t="s">
        <v>166</v>
      </c>
      <c r="E160" s="20" t="str">
        <f t="shared" si="26"/>
        <v>BITUNG MINAHASA TALAUD-KOTA KOTAMOBAGU</v>
      </c>
      <c r="F160" s="21" t="s">
        <v>7</v>
      </c>
      <c r="G160" s="103">
        <v>6</v>
      </c>
      <c r="H160" s="103">
        <v>27</v>
      </c>
      <c r="I160" s="103">
        <v>6</v>
      </c>
      <c r="J160" s="103">
        <f t="shared" si="21"/>
        <v>39</v>
      </c>
      <c r="L160" s="6" t="s">
        <v>2</v>
      </c>
      <c r="M160" s="28" t="s">
        <v>152</v>
      </c>
      <c r="N160" s="6" t="s">
        <v>7</v>
      </c>
      <c r="O160" s="4">
        <f t="shared" si="22"/>
        <v>2</v>
      </c>
      <c r="P160" s="4">
        <f t="shared" si="23"/>
        <v>0</v>
      </c>
      <c r="Q160" s="4">
        <f t="shared" si="24"/>
        <v>0</v>
      </c>
      <c r="R160" s="4">
        <f t="shared" si="25"/>
        <v>2</v>
      </c>
    </row>
    <row r="161" spans="1:18" hidden="1" x14ac:dyDescent="0.25">
      <c r="A161" s="20" t="s">
        <v>2</v>
      </c>
      <c r="B161" s="20" t="s">
        <v>232</v>
      </c>
      <c r="C161" s="20" t="s">
        <v>145</v>
      </c>
      <c r="D161" s="20" t="s">
        <v>167</v>
      </c>
      <c r="E161" s="20" t="str">
        <f t="shared" si="26"/>
        <v>GOWA-KOTA MAKASSAR</v>
      </c>
      <c r="F161" s="21" t="s">
        <v>7</v>
      </c>
      <c r="G161" s="103">
        <v>52</v>
      </c>
      <c r="H161" s="103">
        <v>110</v>
      </c>
      <c r="I161" s="103">
        <v>149</v>
      </c>
      <c r="J161" s="103">
        <f t="shared" si="21"/>
        <v>311</v>
      </c>
      <c r="L161" s="6" t="s">
        <v>2</v>
      </c>
      <c r="M161" s="28" t="s">
        <v>220</v>
      </c>
      <c r="N161" s="6" t="s">
        <v>7</v>
      </c>
      <c r="O161" s="4">
        <f t="shared" si="22"/>
        <v>13</v>
      </c>
      <c r="P161" s="4">
        <f t="shared" si="23"/>
        <v>15</v>
      </c>
      <c r="Q161" s="4">
        <f t="shared" si="24"/>
        <v>15</v>
      </c>
      <c r="R161" s="4">
        <f t="shared" si="25"/>
        <v>43</v>
      </c>
    </row>
    <row r="162" spans="1:18" hidden="1" x14ac:dyDescent="0.25">
      <c r="A162" s="20" t="s">
        <v>2</v>
      </c>
      <c r="B162" s="20" t="s">
        <v>232</v>
      </c>
      <c r="C162" s="20" t="s">
        <v>231</v>
      </c>
      <c r="D162" s="20" t="s">
        <v>167</v>
      </c>
      <c r="E162" s="20" t="str">
        <f t="shared" si="26"/>
        <v>MAKASSAR INNER-KOTA MAKASSAR</v>
      </c>
      <c r="F162" s="21" t="s">
        <v>7</v>
      </c>
      <c r="G162" s="103">
        <v>117</v>
      </c>
      <c r="H162" s="103">
        <v>263</v>
      </c>
      <c r="I162" s="103">
        <v>333</v>
      </c>
      <c r="J162" s="103">
        <f t="shared" si="21"/>
        <v>713</v>
      </c>
      <c r="L162" s="6" t="s">
        <v>2</v>
      </c>
      <c r="M162" s="28" t="s">
        <v>153</v>
      </c>
      <c r="N162" s="6" t="s">
        <v>7</v>
      </c>
      <c r="O162" s="4">
        <f t="shared" si="22"/>
        <v>1</v>
      </c>
      <c r="P162" s="4">
        <f t="shared" si="23"/>
        <v>0</v>
      </c>
      <c r="Q162" s="4">
        <f t="shared" si="24"/>
        <v>0</v>
      </c>
      <c r="R162" s="4">
        <f t="shared" si="25"/>
        <v>1</v>
      </c>
    </row>
    <row r="163" spans="1:18" hidden="1" x14ac:dyDescent="0.25">
      <c r="A163" s="20" t="s">
        <v>2</v>
      </c>
      <c r="B163" s="20" t="s">
        <v>229</v>
      </c>
      <c r="C163" s="20" t="s">
        <v>229</v>
      </c>
      <c r="D163" s="20" t="s">
        <v>168</v>
      </c>
      <c r="E163" s="20" t="str">
        <f t="shared" si="26"/>
        <v>MANADO-KOTA MANADO</v>
      </c>
      <c r="F163" s="21" t="s">
        <v>7</v>
      </c>
      <c r="G163" s="103">
        <v>39</v>
      </c>
      <c r="H163" s="103">
        <v>62</v>
      </c>
      <c r="I163" s="103">
        <v>42</v>
      </c>
      <c r="J163" s="103">
        <f t="shared" si="21"/>
        <v>143</v>
      </c>
      <c r="L163" s="6" t="s">
        <v>2</v>
      </c>
      <c r="M163" s="28" t="s">
        <v>154</v>
      </c>
      <c r="N163" s="6" t="s">
        <v>7</v>
      </c>
      <c r="O163" s="4">
        <f t="shared" si="22"/>
        <v>0</v>
      </c>
      <c r="P163" s="4">
        <f t="shared" si="23"/>
        <v>0</v>
      </c>
      <c r="Q163" s="4">
        <f t="shared" si="24"/>
        <v>0</v>
      </c>
      <c r="R163" s="4">
        <f t="shared" si="25"/>
        <v>0</v>
      </c>
    </row>
    <row r="164" spans="1:18" hidden="1" x14ac:dyDescent="0.25">
      <c r="A164" s="20" t="s">
        <v>2</v>
      </c>
      <c r="B164" s="20" t="s">
        <v>227</v>
      </c>
      <c r="C164" s="20" t="s">
        <v>230</v>
      </c>
      <c r="D164" s="20" t="s">
        <v>169</v>
      </c>
      <c r="E164" s="20" t="str">
        <f t="shared" si="26"/>
        <v>PALOPO SOROWAKO-KOTA PALOPO</v>
      </c>
      <c r="F164" s="21" t="s">
        <v>7</v>
      </c>
      <c r="G164" s="103">
        <v>2</v>
      </c>
      <c r="H164" s="103">
        <v>25</v>
      </c>
      <c r="I164" s="103">
        <v>28</v>
      </c>
      <c r="J164" s="103">
        <f t="shared" si="21"/>
        <v>55</v>
      </c>
      <c r="L164" s="6" t="s">
        <v>2</v>
      </c>
      <c r="M164" s="28" t="s">
        <v>155</v>
      </c>
      <c r="N164" s="6" t="s">
        <v>7</v>
      </c>
      <c r="O164" s="4">
        <f t="shared" si="22"/>
        <v>11</v>
      </c>
      <c r="P164" s="4">
        <f t="shared" si="23"/>
        <v>15</v>
      </c>
      <c r="Q164" s="4">
        <f t="shared" si="24"/>
        <v>30</v>
      </c>
      <c r="R164" s="4">
        <f t="shared" si="25"/>
        <v>56</v>
      </c>
    </row>
    <row r="165" spans="1:18" hidden="1" x14ac:dyDescent="0.25">
      <c r="A165" s="20" t="s">
        <v>2</v>
      </c>
      <c r="B165" s="20" t="s">
        <v>226</v>
      </c>
      <c r="C165" s="20" t="s">
        <v>226</v>
      </c>
      <c r="D165" s="20" t="s">
        <v>170</v>
      </c>
      <c r="E165" s="20" t="str">
        <f t="shared" si="26"/>
        <v>PALU-KOTA PALU</v>
      </c>
      <c r="F165" s="21" t="s">
        <v>7</v>
      </c>
      <c r="G165" s="103">
        <v>14</v>
      </c>
      <c r="H165" s="103">
        <v>15</v>
      </c>
      <c r="I165" s="103">
        <v>17</v>
      </c>
      <c r="J165" s="103">
        <f t="shared" si="21"/>
        <v>46</v>
      </c>
      <c r="L165" s="6" t="s">
        <v>2</v>
      </c>
      <c r="M165" s="28" t="s">
        <v>156</v>
      </c>
      <c r="N165" s="6" t="s">
        <v>7</v>
      </c>
      <c r="O165" s="4">
        <f t="shared" si="22"/>
        <v>2</v>
      </c>
      <c r="P165" s="4">
        <f t="shared" si="23"/>
        <v>3</v>
      </c>
      <c r="Q165" s="4">
        <f t="shared" si="24"/>
        <v>3</v>
      </c>
      <c r="R165" s="4">
        <f t="shared" si="25"/>
        <v>8</v>
      </c>
    </row>
    <row r="166" spans="1:18" hidden="1" x14ac:dyDescent="0.25">
      <c r="A166" s="20" t="s">
        <v>2</v>
      </c>
      <c r="B166" s="20" t="s">
        <v>227</v>
      </c>
      <c r="C166" s="20" t="s">
        <v>227</v>
      </c>
      <c r="D166" s="20" t="s">
        <v>171</v>
      </c>
      <c r="E166" s="20" t="str">
        <f t="shared" si="26"/>
        <v>PARE-PARE-KOTA PARE-PARE</v>
      </c>
      <c r="F166" s="21" t="s">
        <v>7</v>
      </c>
      <c r="G166" s="103">
        <v>10</v>
      </c>
      <c r="H166" s="103">
        <v>36</v>
      </c>
      <c r="I166" s="103">
        <v>34</v>
      </c>
      <c r="J166" s="103">
        <f t="shared" si="21"/>
        <v>80</v>
      </c>
      <c r="L166" s="6" t="s">
        <v>2</v>
      </c>
      <c r="M166" s="28" t="s">
        <v>157</v>
      </c>
      <c r="N166" s="6" t="s">
        <v>7</v>
      </c>
      <c r="O166" s="4">
        <f t="shared" si="22"/>
        <v>8</v>
      </c>
      <c r="P166" s="4">
        <f t="shared" si="23"/>
        <v>7</v>
      </c>
      <c r="Q166" s="4">
        <f t="shared" si="24"/>
        <v>7</v>
      </c>
      <c r="R166" s="4">
        <f t="shared" si="25"/>
        <v>22</v>
      </c>
    </row>
    <row r="167" spans="1:18" hidden="1" x14ac:dyDescent="0.25">
      <c r="A167" s="20" t="s">
        <v>2</v>
      </c>
      <c r="B167" s="20" t="s">
        <v>229</v>
      </c>
      <c r="C167" s="20" t="s">
        <v>228</v>
      </c>
      <c r="D167" s="20" t="s">
        <v>172</v>
      </c>
      <c r="E167" s="20" t="str">
        <f t="shared" si="26"/>
        <v>TERNATE-KOTA TERNATE</v>
      </c>
      <c r="F167" s="21" t="s">
        <v>7</v>
      </c>
      <c r="G167" s="103">
        <v>5</v>
      </c>
      <c r="H167" s="103">
        <v>6</v>
      </c>
      <c r="I167" s="103">
        <v>6</v>
      </c>
      <c r="J167" s="103">
        <f t="shared" si="21"/>
        <v>17</v>
      </c>
      <c r="L167" s="6" t="s">
        <v>2</v>
      </c>
      <c r="M167" s="28" t="s">
        <v>158</v>
      </c>
      <c r="N167" s="6" t="s">
        <v>7</v>
      </c>
      <c r="O167" s="4">
        <f t="shared" si="22"/>
        <v>6</v>
      </c>
      <c r="P167" s="4">
        <f t="shared" si="23"/>
        <v>21</v>
      </c>
      <c r="Q167" s="4">
        <f t="shared" si="24"/>
        <v>27</v>
      </c>
      <c r="R167" s="4">
        <f t="shared" si="25"/>
        <v>54</v>
      </c>
    </row>
    <row r="168" spans="1:18" hidden="1" x14ac:dyDescent="0.25">
      <c r="A168" s="20" t="s">
        <v>2</v>
      </c>
      <c r="B168" s="20" t="s">
        <v>229</v>
      </c>
      <c r="C168" s="20" t="s">
        <v>228</v>
      </c>
      <c r="D168" s="20" t="s">
        <v>173</v>
      </c>
      <c r="E168" s="20" t="str">
        <f t="shared" si="26"/>
        <v>TERNATE-KOTA TIDORE KEPULAUAN</v>
      </c>
      <c r="F168" s="21" t="s">
        <v>7</v>
      </c>
      <c r="G168" s="103">
        <v>1</v>
      </c>
      <c r="H168" s="103">
        <v>2</v>
      </c>
      <c r="I168" s="103">
        <v>2</v>
      </c>
      <c r="J168" s="103">
        <f t="shared" si="21"/>
        <v>5</v>
      </c>
      <c r="L168" s="6" t="s">
        <v>2</v>
      </c>
      <c r="M168" s="28" t="s">
        <v>159</v>
      </c>
      <c r="N168" s="6" t="s">
        <v>7</v>
      </c>
      <c r="O168" s="4">
        <f t="shared" si="22"/>
        <v>1</v>
      </c>
      <c r="P168" s="4">
        <f t="shared" si="23"/>
        <v>1</v>
      </c>
      <c r="Q168" s="4">
        <f t="shared" si="24"/>
        <v>1</v>
      </c>
      <c r="R168" s="4">
        <f t="shared" si="25"/>
        <v>3</v>
      </c>
    </row>
    <row r="169" spans="1:18" hidden="1" x14ac:dyDescent="0.25">
      <c r="A169" s="20" t="s">
        <v>2</v>
      </c>
      <c r="B169" s="20" t="s">
        <v>229</v>
      </c>
      <c r="C169" s="20" t="s">
        <v>223</v>
      </c>
      <c r="D169" s="20" t="s">
        <v>174</v>
      </c>
      <c r="E169" s="20" t="str">
        <f t="shared" si="26"/>
        <v>BITUNG MINAHASA TALAUD-KOTA TOMOHON</v>
      </c>
      <c r="F169" s="21" t="s">
        <v>7</v>
      </c>
      <c r="G169" s="103">
        <v>12</v>
      </c>
      <c r="H169" s="103">
        <v>13</v>
      </c>
      <c r="I169" s="103">
        <v>11</v>
      </c>
      <c r="J169" s="103">
        <f t="shared" si="21"/>
        <v>36</v>
      </c>
      <c r="L169" s="6" t="s">
        <v>2</v>
      </c>
      <c r="M169" s="28" t="s">
        <v>160</v>
      </c>
      <c r="N169" s="6" t="s">
        <v>7</v>
      </c>
      <c r="O169" s="4">
        <f t="shared" si="22"/>
        <v>17</v>
      </c>
      <c r="P169" s="4">
        <f t="shared" si="23"/>
        <v>26</v>
      </c>
      <c r="Q169" s="4">
        <f t="shared" si="24"/>
        <v>33</v>
      </c>
      <c r="R169" s="4">
        <f t="shared" si="25"/>
        <v>76</v>
      </c>
    </row>
    <row r="170" spans="1:18" hidden="1" x14ac:dyDescent="0.25">
      <c r="A170" s="20" t="s">
        <v>2</v>
      </c>
      <c r="B170" s="20" t="s">
        <v>227</v>
      </c>
      <c r="C170" s="20" t="s">
        <v>230</v>
      </c>
      <c r="D170" s="20" t="s">
        <v>175</v>
      </c>
      <c r="E170" s="20" t="str">
        <f t="shared" si="26"/>
        <v>PALOPO SOROWAKO-LUWU</v>
      </c>
      <c r="F170" s="21" t="s">
        <v>7</v>
      </c>
      <c r="G170" s="103">
        <v>12</v>
      </c>
      <c r="H170" s="103">
        <v>23</v>
      </c>
      <c r="I170" s="103">
        <v>25</v>
      </c>
      <c r="J170" s="103">
        <f t="shared" si="21"/>
        <v>60</v>
      </c>
      <c r="L170" s="6" t="s">
        <v>2</v>
      </c>
      <c r="M170" s="28" t="s">
        <v>161</v>
      </c>
      <c r="N170" s="6" t="s">
        <v>7</v>
      </c>
      <c r="O170" s="4">
        <f t="shared" ref="O170:O201" si="27">SUMIF($D:$D,$M170,G:G)</f>
        <v>0</v>
      </c>
      <c r="P170" s="4">
        <f t="shared" ref="P170:P201" si="28">SUMIF($D:$D,$M170,H:H)</f>
        <v>0</v>
      </c>
      <c r="Q170" s="4">
        <f t="shared" ref="Q170:Q201" si="29">SUMIF($D:$D,$M170,I:I)</f>
        <v>0</v>
      </c>
      <c r="R170" s="4">
        <f t="shared" si="25"/>
        <v>0</v>
      </c>
    </row>
    <row r="171" spans="1:18" hidden="1" x14ac:dyDescent="0.25">
      <c r="A171" s="20" t="s">
        <v>2</v>
      </c>
      <c r="B171" s="20" t="s">
        <v>227</v>
      </c>
      <c r="C171" s="20" t="s">
        <v>230</v>
      </c>
      <c r="D171" s="20" t="s">
        <v>176</v>
      </c>
      <c r="E171" s="20" t="str">
        <f t="shared" si="26"/>
        <v>PALOPO SOROWAKO-LUWU TIMUR</v>
      </c>
      <c r="F171" s="21" t="s">
        <v>7</v>
      </c>
      <c r="G171" s="103">
        <v>10</v>
      </c>
      <c r="H171" s="103">
        <v>14</v>
      </c>
      <c r="I171" s="103">
        <v>15</v>
      </c>
      <c r="J171" s="103">
        <f t="shared" si="21"/>
        <v>39</v>
      </c>
      <c r="L171" s="6" t="s">
        <v>2</v>
      </c>
      <c r="M171" s="28" t="s">
        <v>162</v>
      </c>
      <c r="N171" s="6" t="s">
        <v>7</v>
      </c>
      <c r="O171" s="4">
        <f t="shared" si="27"/>
        <v>8</v>
      </c>
      <c r="P171" s="4">
        <f t="shared" si="28"/>
        <v>6</v>
      </c>
      <c r="Q171" s="4">
        <f t="shared" si="29"/>
        <v>6</v>
      </c>
      <c r="R171" s="4">
        <f t="shared" si="25"/>
        <v>20</v>
      </c>
    </row>
    <row r="172" spans="1:18" hidden="1" x14ac:dyDescent="0.25">
      <c r="A172" s="20" t="s">
        <v>2</v>
      </c>
      <c r="B172" s="20" t="s">
        <v>227</v>
      </c>
      <c r="C172" s="20" t="s">
        <v>230</v>
      </c>
      <c r="D172" s="20" t="s">
        <v>177</v>
      </c>
      <c r="E172" s="20" t="str">
        <f t="shared" si="26"/>
        <v>PALOPO SOROWAKO-LUWU UTARA</v>
      </c>
      <c r="F172" s="21" t="s">
        <v>7</v>
      </c>
      <c r="G172" s="103">
        <v>8</v>
      </c>
      <c r="H172" s="103">
        <v>10</v>
      </c>
      <c r="I172" s="103">
        <v>10</v>
      </c>
      <c r="J172" s="103">
        <f t="shared" si="21"/>
        <v>28</v>
      </c>
      <c r="L172" s="6" t="s">
        <v>2</v>
      </c>
      <c r="M172" s="28" t="s">
        <v>163</v>
      </c>
      <c r="N172" s="6" t="s">
        <v>7</v>
      </c>
      <c r="O172" s="4">
        <f t="shared" si="27"/>
        <v>14</v>
      </c>
      <c r="P172" s="4">
        <f t="shared" si="28"/>
        <v>22</v>
      </c>
      <c r="Q172" s="4">
        <f t="shared" si="29"/>
        <v>14</v>
      </c>
      <c r="R172" s="4">
        <f t="shared" si="25"/>
        <v>50</v>
      </c>
    </row>
    <row r="173" spans="1:18" hidden="1" x14ac:dyDescent="0.25">
      <c r="A173" s="20" t="s">
        <v>2</v>
      </c>
      <c r="B173" s="20" t="s">
        <v>227</v>
      </c>
      <c r="C173" s="20" t="s">
        <v>180</v>
      </c>
      <c r="D173" s="20" t="s">
        <v>178</v>
      </c>
      <c r="E173" s="20" t="str">
        <f t="shared" si="26"/>
        <v>MAMUJU-MAJENE</v>
      </c>
      <c r="F173" s="21" t="s">
        <v>7</v>
      </c>
      <c r="G173" s="103">
        <v>3</v>
      </c>
      <c r="H173" s="103">
        <v>6</v>
      </c>
      <c r="I173" s="103">
        <v>6</v>
      </c>
      <c r="J173" s="103">
        <f t="shared" si="21"/>
        <v>15</v>
      </c>
      <c r="L173" s="6" t="s">
        <v>2</v>
      </c>
      <c r="M173" s="28" t="s">
        <v>164</v>
      </c>
      <c r="N173" s="6" t="s">
        <v>7</v>
      </c>
      <c r="O173" s="4">
        <f t="shared" si="27"/>
        <v>7</v>
      </c>
      <c r="P173" s="4">
        <f t="shared" si="28"/>
        <v>7</v>
      </c>
      <c r="Q173" s="4">
        <f t="shared" si="29"/>
        <v>8</v>
      </c>
      <c r="R173" s="4">
        <f t="shared" si="25"/>
        <v>22</v>
      </c>
    </row>
    <row r="174" spans="1:18" hidden="1" x14ac:dyDescent="0.25">
      <c r="A174" s="20" t="s">
        <v>2</v>
      </c>
      <c r="B174" s="20" t="s">
        <v>227</v>
      </c>
      <c r="C174" s="20" t="s">
        <v>180</v>
      </c>
      <c r="D174" s="20" t="s">
        <v>179</v>
      </c>
      <c r="E174" s="20" t="str">
        <f t="shared" ref="E174:E205" si="30">C174&amp;"-"&amp;D174</f>
        <v>MAMUJU-MAMASA</v>
      </c>
      <c r="F174" s="21" t="s">
        <v>7</v>
      </c>
      <c r="G174" s="103">
        <v>2</v>
      </c>
      <c r="H174" s="103"/>
      <c r="I174" s="103">
        <v>0</v>
      </c>
      <c r="J174" s="103">
        <f t="shared" si="21"/>
        <v>2</v>
      </c>
      <c r="L174" s="6" t="s">
        <v>2</v>
      </c>
      <c r="M174" s="28" t="s">
        <v>165</v>
      </c>
      <c r="N174" s="6" t="s">
        <v>7</v>
      </c>
      <c r="O174" s="4">
        <f t="shared" si="27"/>
        <v>21</v>
      </c>
      <c r="P174" s="4">
        <f t="shared" si="28"/>
        <v>57</v>
      </c>
      <c r="Q174" s="4">
        <f t="shared" si="29"/>
        <v>100</v>
      </c>
      <c r="R174" s="4">
        <f t="shared" si="25"/>
        <v>178</v>
      </c>
    </row>
    <row r="175" spans="1:18" hidden="1" x14ac:dyDescent="0.25">
      <c r="A175" s="20" t="s">
        <v>2</v>
      </c>
      <c r="B175" s="20" t="s">
        <v>227</v>
      </c>
      <c r="C175" s="20" t="s">
        <v>180</v>
      </c>
      <c r="D175" s="20" t="s">
        <v>180</v>
      </c>
      <c r="E175" s="20" t="str">
        <f t="shared" si="30"/>
        <v>MAMUJU-MAMUJU</v>
      </c>
      <c r="F175" s="21" t="s">
        <v>7</v>
      </c>
      <c r="G175" s="103">
        <v>6</v>
      </c>
      <c r="H175" s="103">
        <v>9</v>
      </c>
      <c r="I175" s="103">
        <v>9</v>
      </c>
      <c r="J175" s="103">
        <f t="shared" si="21"/>
        <v>24</v>
      </c>
      <c r="L175" s="6" t="s">
        <v>2</v>
      </c>
      <c r="M175" s="28" t="s">
        <v>166</v>
      </c>
      <c r="N175" s="6" t="s">
        <v>7</v>
      </c>
      <c r="O175" s="4">
        <f t="shared" si="27"/>
        <v>6</v>
      </c>
      <c r="P175" s="4">
        <f t="shared" si="28"/>
        <v>27</v>
      </c>
      <c r="Q175" s="4">
        <f t="shared" si="29"/>
        <v>6</v>
      </c>
      <c r="R175" s="4">
        <f t="shared" si="25"/>
        <v>39</v>
      </c>
    </row>
    <row r="176" spans="1:18" hidden="1" x14ac:dyDescent="0.25">
      <c r="A176" s="20" t="s">
        <v>2</v>
      </c>
      <c r="B176" s="20" t="s">
        <v>227</v>
      </c>
      <c r="C176" s="20" t="s">
        <v>180</v>
      </c>
      <c r="D176" s="20" t="s">
        <v>181</v>
      </c>
      <c r="E176" s="20" t="str">
        <f t="shared" si="30"/>
        <v>MAMUJU-MAMUJU TENGAH</v>
      </c>
      <c r="F176" s="21" t="s">
        <v>7</v>
      </c>
      <c r="G176" s="103">
        <v>3</v>
      </c>
      <c r="H176" s="103">
        <v>3</v>
      </c>
      <c r="I176" s="103">
        <v>3</v>
      </c>
      <c r="J176" s="103">
        <f t="shared" si="21"/>
        <v>9</v>
      </c>
      <c r="L176" s="6" t="s">
        <v>2</v>
      </c>
      <c r="M176" s="28" t="s">
        <v>167</v>
      </c>
      <c r="N176" s="6" t="s">
        <v>7</v>
      </c>
      <c r="O176" s="4">
        <f t="shared" si="27"/>
        <v>169</v>
      </c>
      <c r="P176" s="4">
        <f t="shared" si="28"/>
        <v>373</v>
      </c>
      <c r="Q176" s="4">
        <f t="shared" si="29"/>
        <v>482</v>
      </c>
      <c r="R176" s="4">
        <f t="shared" si="25"/>
        <v>1024</v>
      </c>
    </row>
    <row r="177" spans="1:18" hidden="1" x14ac:dyDescent="0.25">
      <c r="A177" s="20" t="s">
        <v>2</v>
      </c>
      <c r="B177" s="20" t="s">
        <v>226</v>
      </c>
      <c r="C177" s="20" t="s">
        <v>226</v>
      </c>
      <c r="D177" s="20" t="s">
        <v>182</v>
      </c>
      <c r="E177" s="20" t="str">
        <f t="shared" si="30"/>
        <v>PALU-MAMUJU UTARA</v>
      </c>
      <c r="F177" s="21" t="s">
        <v>7</v>
      </c>
      <c r="G177" s="103">
        <v>2</v>
      </c>
      <c r="H177" s="103">
        <v>2</v>
      </c>
      <c r="I177" s="103">
        <v>2</v>
      </c>
      <c r="J177" s="103">
        <f t="shared" si="21"/>
        <v>6</v>
      </c>
      <c r="L177" s="6" t="s">
        <v>2</v>
      </c>
      <c r="M177" s="28" t="s">
        <v>168</v>
      </c>
      <c r="N177" s="6" t="s">
        <v>7</v>
      </c>
      <c r="O177" s="4">
        <f t="shared" si="27"/>
        <v>39</v>
      </c>
      <c r="P177" s="4">
        <f t="shared" si="28"/>
        <v>62</v>
      </c>
      <c r="Q177" s="4">
        <f t="shared" si="29"/>
        <v>42</v>
      </c>
      <c r="R177" s="4">
        <f t="shared" si="25"/>
        <v>143</v>
      </c>
    </row>
    <row r="178" spans="1:18" hidden="1" x14ac:dyDescent="0.25">
      <c r="A178" s="20" t="s">
        <v>2</v>
      </c>
      <c r="B178" s="20" t="s">
        <v>232</v>
      </c>
      <c r="C178" s="20" t="s">
        <v>222</v>
      </c>
      <c r="D178" s="20" t="s">
        <v>183</v>
      </c>
      <c r="E178" s="20" t="str">
        <f t="shared" si="30"/>
        <v>BARRU MAROS-MAROS</v>
      </c>
      <c r="F178" s="21" t="s">
        <v>7</v>
      </c>
      <c r="G178" s="107">
        <v>30</v>
      </c>
      <c r="H178" s="107">
        <v>45</v>
      </c>
      <c r="I178" s="103">
        <v>72</v>
      </c>
      <c r="J178" s="103">
        <f t="shared" si="21"/>
        <v>147</v>
      </c>
      <c r="L178" s="6" t="s">
        <v>2</v>
      </c>
      <c r="M178" s="28" t="s">
        <v>169</v>
      </c>
      <c r="N178" s="6" t="s">
        <v>7</v>
      </c>
      <c r="O178" s="4">
        <f t="shared" si="27"/>
        <v>2</v>
      </c>
      <c r="P178" s="4">
        <f t="shared" si="28"/>
        <v>25</v>
      </c>
      <c r="Q178" s="4">
        <f t="shared" si="29"/>
        <v>28</v>
      </c>
      <c r="R178" s="4">
        <f t="shared" si="25"/>
        <v>55</v>
      </c>
    </row>
    <row r="179" spans="1:18" hidden="1" x14ac:dyDescent="0.25">
      <c r="A179" s="20" t="s">
        <v>2</v>
      </c>
      <c r="B179" s="20" t="s">
        <v>229</v>
      </c>
      <c r="C179" s="20" t="s">
        <v>223</v>
      </c>
      <c r="D179" s="20" t="s">
        <v>184</v>
      </c>
      <c r="E179" s="20" t="str">
        <f t="shared" si="30"/>
        <v>BITUNG MINAHASA TALAUD-MINAHASA</v>
      </c>
      <c r="F179" s="21" t="s">
        <v>7</v>
      </c>
      <c r="G179" s="108">
        <v>43</v>
      </c>
      <c r="H179" s="108">
        <v>50</v>
      </c>
      <c r="I179" s="103">
        <v>42</v>
      </c>
      <c r="J179" s="103">
        <f t="shared" si="21"/>
        <v>135</v>
      </c>
      <c r="L179" s="6" t="s">
        <v>2</v>
      </c>
      <c r="M179" s="28" t="s">
        <v>170</v>
      </c>
      <c r="N179" s="6" t="s">
        <v>7</v>
      </c>
      <c r="O179" s="4">
        <f t="shared" si="27"/>
        <v>14</v>
      </c>
      <c r="P179" s="4">
        <f t="shared" si="28"/>
        <v>15</v>
      </c>
      <c r="Q179" s="4">
        <f t="shared" si="29"/>
        <v>17</v>
      </c>
      <c r="R179" s="4">
        <f t="shared" si="25"/>
        <v>46</v>
      </c>
    </row>
    <row r="180" spans="1:18" hidden="1" x14ac:dyDescent="0.25">
      <c r="A180" s="20" t="s">
        <v>2</v>
      </c>
      <c r="B180" s="20" t="s">
        <v>229</v>
      </c>
      <c r="C180" s="20" t="s">
        <v>223</v>
      </c>
      <c r="D180" s="20" t="s">
        <v>185</v>
      </c>
      <c r="E180" s="20" t="str">
        <f t="shared" si="30"/>
        <v>BITUNG MINAHASA TALAUD-MINAHASA SELATAN</v>
      </c>
      <c r="F180" s="21" t="s">
        <v>7</v>
      </c>
      <c r="G180" s="103">
        <v>22</v>
      </c>
      <c r="H180" s="103">
        <v>32</v>
      </c>
      <c r="I180" s="103">
        <v>20</v>
      </c>
      <c r="J180" s="103">
        <f t="shared" si="21"/>
        <v>74</v>
      </c>
      <c r="L180" s="6" t="s">
        <v>2</v>
      </c>
      <c r="M180" s="28" t="s">
        <v>171</v>
      </c>
      <c r="N180" s="6" t="s">
        <v>7</v>
      </c>
      <c r="O180" s="4">
        <f t="shared" si="27"/>
        <v>10</v>
      </c>
      <c r="P180" s="4">
        <f t="shared" si="28"/>
        <v>36</v>
      </c>
      <c r="Q180" s="4">
        <f t="shared" si="29"/>
        <v>34</v>
      </c>
      <c r="R180" s="4">
        <f t="shared" si="25"/>
        <v>80</v>
      </c>
    </row>
    <row r="181" spans="1:18" hidden="1" x14ac:dyDescent="0.25">
      <c r="A181" s="20" t="s">
        <v>2</v>
      </c>
      <c r="B181" s="20" t="s">
        <v>229</v>
      </c>
      <c r="C181" s="20" t="s">
        <v>223</v>
      </c>
      <c r="D181" s="20" t="s">
        <v>186</v>
      </c>
      <c r="E181" s="20" t="str">
        <f t="shared" si="30"/>
        <v>BITUNG MINAHASA TALAUD-MINAHASA TENGGARA</v>
      </c>
      <c r="F181" s="21" t="s">
        <v>7</v>
      </c>
      <c r="G181" s="107">
        <v>9</v>
      </c>
      <c r="H181" s="107">
        <v>10</v>
      </c>
      <c r="I181" s="103">
        <v>10</v>
      </c>
      <c r="J181" s="103">
        <f t="shared" si="21"/>
        <v>29</v>
      </c>
      <c r="L181" s="6" t="s">
        <v>2</v>
      </c>
      <c r="M181" s="28" t="s">
        <v>172</v>
      </c>
      <c r="N181" s="6" t="s">
        <v>7</v>
      </c>
      <c r="O181" s="4">
        <f t="shared" si="27"/>
        <v>5</v>
      </c>
      <c r="P181" s="4">
        <f t="shared" si="28"/>
        <v>6</v>
      </c>
      <c r="Q181" s="4">
        <f t="shared" si="29"/>
        <v>6</v>
      </c>
      <c r="R181" s="4">
        <f t="shared" si="25"/>
        <v>17</v>
      </c>
    </row>
    <row r="182" spans="1:18" hidden="1" x14ac:dyDescent="0.25">
      <c r="A182" s="20" t="s">
        <v>2</v>
      </c>
      <c r="B182" s="20" t="s">
        <v>229</v>
      </c>
      <c r="C182" s="20" t="s">
        <v>223</v>
      </c>
      <c r="D182" s="20" t="s">
        <v>187</v>
      </c>
      <c r="E182" s="20" t="str">
        <f t="shared" si="30"/>
        <v>BITUNG MINAHASA TALAUD-MINAHASA UTARA</v>
      </c>
      <c r="F182" s="21" t="s">
        <v>7</v>
      </c>
      <c r="G182" s="103">
        <v>22</v>
      </c>
      <c r="H182" s="103">
        <v>27</v>
      </c>
      <c r="I182" s="103">
        <v>22</v>
      </c>
      <c r="J182" s="103">
        <f t="shared" si="21"/>
        <v>71</v>
      </c>
      <c r="L182" s="6" t="s">
        <v>2</v>
      </c>
      <c r="M182" s="28" t="s">
        <v>173</v>
      </c>
      <c r="N182" s="6" t="s">
        <v>7</v>
      </c>
      <c r="O182" s="4">
        <f t="shared" si="27"/>
        <v>1</v>
      </c>
      <c r="P182" s="4">
        <f t="shared" si="28"/>
        <v>2</v>
      </c>
      <c r="Q182" s="4">
        <f t="shared" si="29"/>
        <v>2</v>
      </c>
      <c r="R182" s="4">
        <f t="shared" si="25"/>
        <v>5</v>
      </c>
    </row>
    <row r="183" spans="1:18" hidden="1" x14ac:dyDescent="0.25">
      <c r="A183" s="20" t="s">
        <v>2</v>
      </c>
      <c r="B183" s="20" t="s">
        <v>226</v>
      </c>
      <c r="C183" s="20" t="s">
        <v>123</v>
      </c>
      <c r="D183" s="20" t="s">
        <v>188</v>
      </c>
      <c r="E183" s="20" t="str">
        <f t="shared" si="30"/>
        <v>BANGGAI-MOROWALI</v>
      </c>
      <c r="F183" s="21" t="s">
        <v>7</v>
      </c>
      <c r="G183" s="103">
        <v>1</v>
      </c>
      <c r="H183" s="103"/>
      <c r="I183" s="103">
        <v>0</v>
      </c>
      <c r="J183" s="103">
        <f t="shared" si="21"/>
        <v>1</v>
      </c>
      <c r="L183" s="6" t="s">
        <v>2</v>
      </c>
      <c r="M183" s="28" t="s">
        <v>174</v>
      </c>
      <c r="N183" s="6" t="s">
        <v>7</v>
      </c>
      <c r="O183" s="4">
        <f t="shared" si="27"/>
        <v>12</v>
      </c>
      <c r="P183" s="4">
        <f t="shared" si="28"/>
        <v>13</v>
      </c>
      <c r="Q183" s="4">
        <f t="shared" si="29"/>
        <v>11</v>
      </c>
      <c r="R183" s="4">
        <f t="shared" si="25"/>
        <v>36</v>
      </c>
    </row>
    <row r="184" spans="1:18" hidden="1" x14ac:dyDescent="0.25">
      <c r="A184" s="20" t="s">
        <v>2</v>
      </c>
      <c r="B184" s="20" t="s">
        <v>226</v>
      </c>
      <c r="C184" s="20" t="s">
        <v>123</v>
      </c>
      <c r="D184" s="20" t="s">
        <v>189</v>
      </c>
      <c r="E184" s="20" t="str">
        <f t="shared" si="30"/>
        <v>BANGGAI-MOROWALI UTARA</v>
      </c>
      <c r="F184" s="21" t="s">
        <v>7</v>
      </c>
      <c r="G184" s="103">
        <v>2</v>
      </c>
      <c r="H184" s="103"/>
      <c r="I184" s="103">
        <v>0</v>
      </c>
      <c r="J184" s="103">
        <f t="shared" si="21"/>
        <v>2</v>
      </c>
      <c r="L184" s="6" t="s">
        <v>2</v>
      </c>
      <c r="M184" s="28" t="s">
        <v>175</v>
      </c>
      <c r="N184" s="6" t="s">
        <v>7</v>
      </c>
      <c r="O184" s="4">
        <f t="shared" si="27"/>
        <v>12</v>
      </c>
      <c r="P184" s="4">
        <f t="shared" si="28"/>
        <v>23</v>
      </c>
      <c r="Q184" s="4">
        <f t="shared" si="29"/>
        <v>25</v>
      </c>
      <c r="R184" s="4">
        <f t="shared" si="25"/>
        <v>60</v>
      </c>
    </row>
    <row r="185" spans="1:18" hidden="1" x14ac:dyDescent="0.25">
      <c r="A185" s="20" t="s">
        <v>2</v>
      </c>
      <c r="B185" s="20" t="s">
        <v>224</v>
      </c>
      <c r="C185" s="20" t="s">
        <v>225</v>
      </c>
      <c r="D185" s="20" t="s">
        <v>190</v>
      </c>
      <c r="E185" s="20" t="str">
        <f t="shared" si="30"/>
        <v>BAU BAU-MUNA</v>
      </c>
      <c r="F185" s="21" t="s">
        <v>7</v>
      </c>
      <c r="G185" s="103">
        <v>1</v>
      </c>
      <c r="H185" s="103">
        <v>1</v>
      </c>
      <c r="I185" s="103">
        <v>1</v>
      </c>
      <c r="J185" s="103">
        <f t="shared" si="21"/>
        <v>3</v>
      </c>
      <c r="L185" s="6" t="s">
        <v>2</v>
      </c>
      <c r="M185" s="28" t="s">
        <v>176</v>
      </c>
      <c r="N185" s="6" t="s">
        <v>7</v>
      </c>
      <c r="O185" s="4">
        <f t="shared" si="27"/>
        <v>10</v>
      </c>
      <c r="P185" s="4">
        <f t="shared" si="28"/>
        <v>14</v>
      </c>
      <c r="Q185" s="4">
        <f t="shared" si="29"/>
        <v>15</v>
      </c>
      <c r="R185" s="4">
        <f t="shared" si="25"/>
        <v>39</v>
      </c>
    </row>
    <row r="186" spans="1:18" hidden="1" x14ac:dyDescent="0.25">
      <c r="A186" s="20" t="s">
        <v>2</v>
      </c>
      <c r="B186" s="20" t="s">
        <v>224</v>
      </c>
      <c r="C186" s="20" t="s">
        <v>225</v>
      </c>
      <c r="D186" s="20" t="s">
        <v>191</v>
      </c>
      <c r="E186" s="20" t="str">
        <f t="shared" si="30"/>
        <v>BAU BAU-MUNA BARAT</v>
      </c>
      <c r="F186" s="21" t="s">
        <v>7</v>
      </c>
      <c r="G186" s="103"/>
      <c r="H186" s="103"/>
      <c r="I186" s="103">
        <v>0</v>
      </c>
      <c r="J186" s="103">
        <f t="shared" si="21"/>
        <v>0</v>
      </c>
      <c r="L186" s="6" t="s">
        <v>2</v>
      </c>
      <c r="M186" s="28" t="s">
        <v>177</v>
      </c>
      <c r="N186" s="6" t="s">
        <v>7</v>
      </c>
      <c r="O186" s="4">
        <f t="shared" si="27"/>
        <v>8</v>
      </c>
      <c r="P186" s="4">
        <f t="shared" si="28"/>
        <v>10</v>
      </c>
      <c r="Q186" s="4">
        <f t="shared" si="29"/>
        <v>10</v>
      </c>
      <c r="R186" s="4">
        <f t="shared" si="25"/>
        <v>28</v>
      </c>
    </row>
    <row r="187" spans="1:18" hidden="1" x14ac:dyDescent="0.25">
      <c r="A187" s="20" t="s">
        <v>2</v>
      </c>
      <c r="B187" s="20" t="s">
        <v>232</v>
      </c>
      <c r="C187" s="20" t="s">
        <v>222</v>
      </c>
      <c r="D187" s="20" t="s">
        <v>192</v>
      </c>
      <c r="E187" s="20" t="str">
        <f t="shared" si="30"/>
        <v>BARRU MAROS-PANGKAJENE DAN KEPULAUAN</v>
      </c>
      <c r="F187" s="21" t="s">
        <v>7</v>
      </c>
      <c r="G187" s="103">
        <v>12</v>
      </c>
      <c r="H187" s="103">
        <v>22</v>
      </c>
      <c r="I187" s="103">
        <v>40</v>
      </c>
      <c r="J187" s="103">
        <f t="shared" si="21"/>
        <v>74</v>
      </c>
      <c r="L187" s="6" t="s">
        <v>2</v>
      </c>
      <c r="M187" s="28" t="s">
        <v>178</v>
      </c>
      <c r="N187" s="6" t="s">
        <v>7</v>
      </c>
      <c r="O187" s="4">
        <f t="shared" si="27"/>
        <v>3</v>
      </c>
      <c r="P187" s="4">
        <f t="shared" si="28"/>
        <v>6</v>
      </c>
      <c r="Q187" s="4">
        <f t="shared" si="29"/>
        <v>6</v>
      </c>
      <c r="R187" s="4">
        <f t="shared" si="25"/>
        <v>15</v>
      </c>
    </row>
    <row r="188" spans="1:18" hidden="1" x14ac:dyDescent="0.25">
      <c r="A188" s="20" t="s">
        <v>2</v>
      </c>
      <c r="B188" s="20" t="s">
        <v>226</v>
      </c>
      <c r="C188" s="20" t="s">
        <v>226</v>
      </c>
      <c r="D188" s="20" t="s">
        <v>193</v>
      </c>
      <c r="E188" s="20" t="str">
        <f t="shared" si="30"/>
        <v>PALU-PARIGI MOUTONG</v>
      </c>
      <c r="F188" s="21" t="s">
        <v>7</v>
      </c>
      <c r="G188" s="103">
        <v>14</v>
      </c>
      <c r="H188" s="103">
        <v>21</v>
      </c>
      <c r="I188" s="103">
        <v>21</v>
      </c>
      <c r="J188" s="103">
        <f t="shared" si="21"/>
        <v>56</v>
      </c>
      <c r="L188" s="6" t="s">
        <v>2</v>
      </c>
      <c r="M188" s="28" t="s">
        <v>179</v>
      </c>
      <c r="N188" s="6" t="s">
        <v>7</v>
      </c>
      <c r="O188" s="4">
        <f t="shared" si="27"/>
        <v>2</v>
      </c>
      <c r="P188" s="4">
        <f t="shared" si="28"/>
        <v>0</v>
      </c>
      <c r="Q188" s="4">
        <f t="shared" si="29"/>
        <v>0</v>
      </c>
      <c r="R188" s="4">
        <f t="shared" si="25"/>
        <v>2</v>
      </c>
    </row>
    <row r="189" spans="1:18" hidden="1" x14ac:dyDescent="0.25">
      <c r="A189" s="20" t="s">
        <v>2</v>
      </c>
      <c r="B189" s="20" t="s">
        <v>227</v>
      </c>
      <c r="C189" s="20" t="s">
        <v>227</v>
      </c>
      <c r="D189" s="20" t="s">
        <v>194</v>
      </c>
      <c r="E189" s="20" t="str">
        <f t="shared" si="30"/>
        <v>PARE-PARE-PINRANG</v>
      </c>
      <c r="F189" s="21" t="s">
        <v>7</v>
      </c>
      <c r="G189" s="103">
        <v>16</v>
      </c>
      <c r="H189" s="103">
        <v>48</v>
      </c>
      <c r="I189" s="103">
        <v>55</v>
      </c>
      <c r="J189" s="103">
        <f t="shared" si="21"/>
        <v>119</v>
      </c>
      <c r="L189" s="6" t="s">
        <v>2</v>
      </c>
      <c r="M189" s="28" t="s">
        <v>180</v>
      </c>
      <c r="N189" s="6" t="s">
        <v>7</v>
      </c>
      <c r="O189" s="4">
        <f t="shared" si="27"/>
        <v>6</v>
      </c>
      <c r="P189" s="4">
        <f t="shared" si="28"/>
        <v>9</v>
      </c>
      <c r="Q189" s="4">
        <f t="shared" si="29"/>
        <v>9</v>
      </c>
      <c r="R189" s="4">
        <f t="shared" si="25"/>
        <v>24</v>
      </c>
    </row>
    <row r="190" spans="1:18" hidden="1" x14ac:dyDescent="0.25">
      <c r="A190" s="20" t="s">
        <v>2</v>
      </c>
      <c r="B190" s="20" t="s">
        <v>3</v>
      </c>
      <c r="C190" s="20" t="s">
        <v>3</v>
      </c>
      <c r="D190" s="20" t="s">
        <v>195</v>
      </c>
      <c r="E190" s="20" t="str">
        <f t="shared" si="30"/>
        <v>GORONTALO-POHUWATO</v>
      </c>
      <c r="F190" s="21" t="s">
        <v>7</v>
      </c>
      <c r="G190" s="103">
        <v>3</v>
      </c>
      <c r="H190" s="103">
        <v>5</v>
      </c>
      <c r="I190" s="103">
        <v>5</v>
      </c>
      <c r="J190" s="103">
        <f t="shared" si="21"/>
        <v>13</v>
      </c>
      <c r="L190" s="6" t="s">
        <v>2</v>
      </c>
      <c r="M190" s="28" t="s">
        <v>181</v>
      </c>
      <c r="N190" s="6" t="s">
        <v>7</v>
      </c>
      <c r="O190" s="4">
        <f t="shared" si="27"/>
        <v>3</v>
      </c>
      <c r="P190" s="4">
        <f t="shared" si="28"/>
        <v>3</v>
      </c>
      <c r="Q190" s="4">
        <f t="shared" si="29"/>
        <v>3</v>
      </c>
      <c r="R190" s="4">
        <f t="shared" si="25"/>
        <v>9</v>
      </c>
    </row>
    <row r="191" spans="1:18" hidden="1" x14ac:dyDescent="0.25">
      <c r="A191" s="20" t="s">
        <v>2</v>
      </c>
      <c r="B191" s="20" t="s">
        <v>227</v>
      </c>
      <c r="C191" s="20" t="s">
        <v>180</v>
      </c>
      <c r="D191" s="20" t="s">
        <v>196</v>
      </c>
      <c r="E191" s="20" t="str">
        <f t="shared" si="30"/>
        <v>MAMUJU-POLEWALI MANDAR</v>
      </c>
      <c r="F191" s="21" t="s">
        <v>7</v>
      </c>
      <c r="G191" s="103">
        <v>3</v>
      </c>
      <c r="H191" s="103">
        <v>34</v>
      </c>
      <c r="I191" s="103">
        <v>34</v>
      </c>
      <c r="J191" s="103">
        <f t="shared" si="21"/>
        <v>71</v>
      </c>
      <c r="L191" s="6" t="s">
        <v>2</v>
      </c>
      <c r="M191" s="28" t="s">
        <v>182</v>
      </c>
      <c r="N191" s="6" t="s">
        <v>7</v>
      </c>
      <c r="O191" s="4">
        <f t="shared" si="27"/>
        <v>2</v>
      </c>
      <c r="P191" s="4">
        <f t="shared" si="28"/>
        <v>2</v>
      </c>
      <c r="Q191" s="4">
        <f t="shared" si="29"/>
        <v>2</v>
      </c>
      <c r="R191" s="4">
        <f t="shared" si="25"/>
        <v>6</v>
      </c>
    </row>
    <row r="192" spans="1:18" hidden="1" x14ac:dyDescent="0.25">
      <c r="A192" s="20" t="s">
        <v>2</v>
      </c>
      <c r="B192" s="20" t="s">
        <v>226</v>
      </c>
      <c r="C192" s="20" t="s">
        <v>226</v>
      </c>
      <c r="D192" s="20" t="s">
        <v>197</v>
      </c>
      <c r="E192" s="20" t="str">
        <f t="shared" si="30"/>
        <v>PALU-POSO</v>
      </c>
      <c r="F192" s="21" t="s">
        <v>7</v>
      </c>
      <c r="G192" s="103">
        <v>5</v>
      </c>
      <c r="H192" s="103">
        <v>10</v>
      </c>
      <c r="I192" s="103">
        <v>10</v>
      </c>
      <c r="J192" s="103">
        <f t="shared" si="21"/>
        <v>25</v>
      </c>
      <c r="L192" s="6" t="s">
        <v>2</v>
      </c>
      <c r="M192" s="28" t="s">
        <v>183</v>
      </c>
      <c r="N192" s="6" t="s">
        <v>7</v>
      </c>
      <c r="O192" s="4">
        <f t="shared" si="27"/>
        <v>30</v>
      </c>
      <c r="P192" s="4">
        <f t="shared" si="28"/>
        <v>45</v>
      </c>
      <c r="Q192" s="4">
        <f t="shared" si="29"/>
        <v>72</v>
      </c>
      <c r="R192" s="4">
        <f t="shared" si="25"/>
        <v>147</v>
      </c>
    </row>
    <row r="193" spans="1:18" hidden="1" x14ac:dyDescent="0.25">
      <c r="A193" s="20" t="s">
        <v>2</v>
      </c>
      <c r="B193" s="20" t="s">
        <v>229</v>
      </c>
      <c r="C193" s="20" t="s">
        <v>228</v>
      </c>
      <c r="D193" s="20" t="s">
        <v>198</v>
      </c>
      <c r="E193" s="20" t="str">
        <f t="shared" si="30"/>
        <v>TERNATE-PULAU MOROTAI</v>
      </c>
      <c r="F193" s="21" t="s">
        <v>7</v>
      </c>
      <c r="G193" s="103"/>
      <c r="H193" s="103"/>
      <c r="I193" s="103">
        <v>0</v>
      </c>
      <c r="J193" s="103">
        <f t="shared" si="21"/>
        <v>0</v>
      </c>
      <c r="L193" s="6" t="s">
        <v>2</v>
      </c>
      <c r="M193" s="28" t="s">
        <v>184</v>
      </c>
      <c r="N193" s="6" t="s">
        <v>7</v>
      </c>
      <c r="O193" s="4">
        <f t="shared" si="27"/>
        <v>43</v>
      </c>
      <c r="P193" s="4">
        <f t="shared" si="28"/>
        <v>50</v>
      </c>
      <c r="Q193" s="4">
        <f t="shared" si="29"/>
        <v>42</v>
      </c>
      <c r="R193" s="4">
        <f t="shared" si="25"/>
        <v>135</v>
      </c>
    </row>
    <row r="194" spans="1:18" hidden="1" x14ac:dyDescent="0.25">
      <c r="A194" s="20" t="s">
        <v>2</v>
      </c>
      <c r="B194" s="20" t="s">
        <v>229</v>
      </c>
      <c r="C194" s="20" t="s">
        <v>228</v>
      </c>
      <c r="D194" s="20" t="s">
        <v>199</v>
      </c>
      <c r="E194" s="20" t="str">
        <f t="shared" si="30"/>
        <v>TERNATE-PULAU TALIABU</v>
      </c>
      <c r="F194" s="21" t="s">
        <v>7</v>
      </c>
      <c r="G194" s="103"/>
      <c r="H194" s="103"/>
      <c r="I194" s="103">
        <v>0</v>
      </c>
      <c r="J194" s="103">
        <f t="shared" ref="J194:J206" si="31">SUM(G194:I194)</f>
        <v>0</v>
      </c>
      <c r="L194" s="6" t="s">
        <v>2</v>
      </c>
      <c r="M194" s="28" t="s">
        <v>185</v>
      </c>
      <c r="N194" s="6" t="s">
        <v>7</v>
      </c>
      <c r="O194" s="4">
        <f t="shared" si="27"/>
        <v>22</v>
      </c>
      <c r="P194" s="4">
        <f t="shared" si="28"/>
        <v>32</v>
      </c>
      <c r="Q194" s="4">
        <f t="shared" si="29"/>
        <v>20</v>
      </c>
      <c r="R194" s="4">
        <f t="shared" si="25"/>
        <v>74</v>
      </c>
    </row>
    <row r="195" spans="1:18" hidden="1" x14ac:dyDescent="0.25">
      <c r="A195" s="20" t="s">
        <v>2</v>
      </c>
      <c r="B195" s="20" t="s">
        <v>229</v>
      </c>
      <c r="C195" s="20" t="s">
        <v>223</v>
      </c>
      <c r="D195" s="20" t="s">
        <v>200</v>
      </c>
      <c r="E195" s="20" t="str">
        <f t="shared" si="30"/>
        <v>BITUNG MINAHASA TALAUD-SIAU TAGULANDANG BIARO</v>
      </c>
      <c r="F195" s="21" t="s">
        <v>7</v>
      </c>
      <c r="G195" s="103"/>
      <c r="H195" s="103"/>
      <c r="I195" s="103">
        <v>0</v>
      </c>
      <c r="J195" s="103">
        <f t="shared" si="31"/>
        <v>0</v>
      </c>
      <c r="L195" s="6" t="s">
        <v>2</v>
      </c>
      <c r="M195" s="28" t="s">
        <v>186</v>
      </c>
      <c r="N195" s="6" t="s">
        <v>7</v>
      </c>
      <c r="O195" s="4">
        <f t="shared" si="27"/>
        <v>9</v>
      </c>
      <c r="P195" s="4">
        <f t="shared" si="28"/>
        <v>10</v>
      </c>
      <c r="Q195" s="4">
        <f t="shared" si="29"/>
        <v>10</v>
      </c>
      <c r="R195" s="4">
        <f t="shared" si="25"/>
        <v>29</v>
      </c>
    </row>
    <row r="196" spans="1:18" hidden="1" x14ac:dyDescent="0.25">
      <c r="A196" s="20" t="s">
        <v>2</v>
      </c>
      <c r="B196" s="20" t="s">
        <v>227</v>
      </c>
      <c r="C196" s="20" t="s">
        <v>227</v>
      </c>
      <c r="D196" s="20" t="s">
        <v>201</v>
      </c>
      <c r="E196" s="20" t="str">
        <f t="shared" si="30"/>
        <v>PARE-PARE-SIDENRENG RAPPANG</v>
      </c>
      <c r="F196" s="21" t="s">
        <v>7</v>
      </c>
      <c r="G196" s="103">
        <v>15</v>
      </c>
      <c r="H196" s="103">
        <v>34</v>
      </c>
      <c r="I196" s="103">
        <v>33</v>
      </c>
      <c r="J196" s="103">
        <f t="shared" si="31"/>
        <v>82</v>
      </c>
      <c r="L196" s="6" t="s">
        <v>2</v>
      </c>
      <c r="M196" s="28" t="s">
        <v>187</v>
      </c>
      <c r="N196" s="6" t="s">
        <v>7</v>
      </c>
      <c r="O196" s="4">
        <f t="shared" si="27"/>
        <v>22</v>
      </c>
      <c r="P196" s="4">
        <f t="shared" si="28"/>
        <v>27</v>
      </c>
      <c r="Q196" s="4">
        <f t="shared" si="29"/>
        <v>22</v>
      </c>
      <c r="R196" s="4">
        <f t="shared" si="25"/>
        <v>71</v>
      </c>
    </row>
    <row r="197" spans="1:18" hidden="1" x14ac:dyDescent="0.25">
      <c r="A197" s="20" t="s">
        <v>2</v>
      </c>
      <c r="B197" s="20" t="s">
        <v>226</v>
      </c>
      <c r="C197" s="20" t="s">
        <v>226</v>
      </c>
      <c r="D197" s="20" t="s">
        <v>202</v>
      </c>
      <c r="E197" s="20" t="str">
        <f t="shared" si="30"/>
        <v>PALU-SIGI</v>
      </c>
      <c r="F197" s="21" t="s">
        <v>7</v>
      </c>
      <c r="G197" s="103">
        <v>16</v>
      </c>
      <c r="H197" s="103">
        <v>17</v>
      </c>
      <c r="I197" s="103">
        <v>17</v>
      </c>
      <c r="J197" s="103">
        <f t="shared" si="31"/>
        <v>50</v>
      </c>
      <c r="L197" s="6" t="s">
        <v>2</v>
      </c>
      <c r="M197" s="28" t="s">
        <v>188</v>
      </c>
      <c r="N197" s="6" t="s">
        <v>7</v>
      </c>
      <c r="O197" s="4">
        <f t="shared" si="27"/>
        <v>1</v>
      </c>
      <c r="P197" s="4">
        <f t="shared" si="28"/>
        <v>0</v>
      </c>
      <c r="Q197" s="4">
        <f t="shared" si="29"/>
        <v>0</v>
      </c>
      <c r="R197" s="4">
        <f t="shared" si="25"/>
        <v>1</v>
      </c>
    </row>
    <row r="198" spans="1:18" hidden="1" x14ac:dyDescent="0.25">
      <c r="A198" s="20" t="s">
        <v>2</v>
      </c>
      <c r="B198" s="20" t="s">
        <v>232</v>
      </c>
      <c r="C198" s="20" t="s">
        <v>221</v>
      </c>
      <c r="D198" s="20" t="s">
        <v>203</v>
      </c>
      <c r="E198" s="20" t="str">
        <f t="shared" si="30"/>
        <v>BONE BULUKUMBA-SINJAI</v>
      </c>
      <c r="F198" s="21" t="s">
        <v>7</v>
      </c>
      <c r="G198" s="103">
        <v>9</v>
      </c>
      <c r="H198" s="103">
        <v>12</v>
      </c>
      <c r="I198" s="103">
        <v>13</v>
      </c>
      <c r="J198" s="103">
        <f t="shared" si="31"/>
        <v>34</v>
      </c>
      <c r="L198" s="6" t="s">
        <v>2</v>
      </c>
      <c r="M198" s="28" t="s">
        <v>189</v>
      </c>
      <c r="N198" s="6" t="s">
        <v>7</v>
      </c>
      <c r="O198" s="4">
        <f t="shared" si="27"/>
        <v>2</v>
      </c>
      <c r="P198" s="4">
        <f t="shared" si="28"/>
        <v>0</v>
      </c>
      <c r="Q198" s="4">
        <f t="shared" si="29"/>
        <v>0</v>
      </c>
      <c r="R198" s="4">
        <f t="shared" si="25"/>
        <v>2</v>
      </c>
    </row>
    <row r="199" spans="1:18" hidden="1" x14ac:dyDescent="0.25">
      <c r="A199" s="20" t="s">
        <v>2</v>
      </c>
      <c r="B199" s="20" t="s">
        <v>232</v>
      </c>
      <c r="C199" s="20" t="s">
        <v>222</v>
      </c>
      <c r="D199" s="20" t="s">
        <v>204</v>
      </c>
      <c r="E199" s="20" t="str">
        <f t="shared" si="30"/>
        <v>BARRU MAROS-SOPPENG</v>
      </c>
      <c r="F199" s="21" t="s">
        <v>7</v>
      </c>
      <c r="G199" s="103">
        <v>3</v>
      </c>
      <c r="H199" s="103">
        <v>14</v>
      </c>
      <c r="I199" s="103">
        <v>16</v>
      </c>
      <c r="J199" s="103">
        <f t="shared" si="31"/>
        <v>33</v>
      </c>
      <c r="L199" s="6" t="s">
        <v>2</v>
      </c>
      <c r="M199" s="28" t="s">
        <v>190</v>
      </c>
      <c r="N199" s="6" t="s">
        <v>7</v>
      </c>
      <c r="O199" s="4">
        <f t="shared" si="27"/>
        <v>1</v>
      </c>
      <c r="P199" s="4">
        <f t="shared" si="28"/>
        <v>1</v>
      </c>
      <c r="Q199" s="4">
        <f t="shared" si="29"/>
        <v>1</v>
      </c>
      <c r="R199" s="4">
        <f t="shared" si="25"/>
        <v>3</v>
      </c>
    </row>
    <row r="200" spans="1:18" hidden="1" x14ac:dyDescent="0.25">
      <c r="A200" s="20" t="s">
        <v>2</v>
      </c>
      <c r="B200" s="20" t="s">
        <v>232</v>
      </c>
      <c r="C200" s="20" t="s">
        <v>145</v>
      </c>
      <c r="D200" s="20" t="s">
        <v>205</v>
      </c>
      <c r="E200" s="20" t="str">
        <f t="shared" si="30"/>
        <v>GOWA-TAKALAR</v>
      </c>
      <c r="F200" s="21" t="s">
        <v>7</v>
      </c>
      <c r="G200" s="103">
        <v>31</v>
      </c>
      <c r="H200" s="103">
        <v>33</v>
      </c>
      <c r="I200" s="103">
        <v>38</v>
      </c>
      <c r="J200" s="103">
        <f t="shared" si="31"/>
        <v>102</v>
      </c>
      <c r="L200" s="6" t="s">
        <v>2</v>
      </c>
      <c r="M200" s="28" t="s">
        <v>191</v>
      </c>
      <c r="N200" s="6" t="s">
        <v>7</v>
      </c>
      <c r="O200" s="4">
        <f t="shared" si="27"/>
        <v>0</v>
      </c>
      <c r="P200" s="4">
        <f t="shared" si="28"/>
        <v>0</v>
      </c>
      <c r="Q200" s="4">
        <f t="shared" si="29"/>
        <v>0</v>
      </c>
      <c r="R200" s="4">
        <f t="shared" si="25"/>
        <v>0</v>
      </c>
    </row>
    <row r="201" spans="1:18" hidden="1" x14ac:dyDescent="0.25">
      <c r="A201" s="20" t="s">
        <v>2</v>
      </c>
      <c r="B201" s="20" t="s">
        <v>227</v>
      </c>
      <c r="C201" s="20" t="s">
        <v>230</v>
      </c>
      <c r="D201" s="20" t="s">
        <v>206</v>
      </c>
      <c r="E201" s="20" t="str">
        <f t="shared" si="30"/>
        <v>PALOPO SOROWAKO-TANA TORAJA</v>
      </c>
      <c r="F201" s="21" t="s">
        <v>7</v>
      </c>
      <c r="G201" s="103">
        <v>4</v>
      </c>
      <c r="H201" s="103">
        <v>5</v>
      </c>
      <c r="I201" s="103">
        <v>7</v>
      </c>
      <c r="J201" s="103">
        <f t="shared" si="31"/>
        <v>16</v>
      </c>
      <c r="L201" s="6" t="s">
        <v>2</v>
      </c>
      <c r="M201" s="28" t="s">
        <v>192</v>
      </c>
      <c r="N201" s="6" t="s">
        <v>7</v>
      </c>
      <c r="O201" s="4">
        <f t="shared" si="27"/>
        <v>12</v>
      </c>
      <c r="P201" s="4">
        <f t="shared" si="28"/>
        <v>22</v>
      </c>
      <c r="Q201" s="4">
        <f t="shared" si="29"/>
        <v>40</v>
      </c>
      <c r="R201" s="4">
        <f t="shared" si="25"/>
        <v>74</v>
      </c>
    </row>
    <row r="202" spans="1:18" hidden="1" x14ac:dyDescent="0.25">
      <c r="A202" s="20" t="s">
        <v>2</v>
      </c>
      <c r="B202" s="20" t="s">
        <v>226</v>
      </c>
      <c r="C202" s="20" t="s">
        <v>123</v>
      </c>
      <c r="D202" s="20" t="s">
        <v>207</v>
      </c>
      <c r="E202" s="20" t="str">
        <f t="shared" si="30"/>
        <v>BANGGAI-TOJO UNA-UNA</v>
      </c>
      <c r="F202" s="21" t="s">
        <v>7</v>
      </c>
      <c r="G202" s="103">
        <v>1</v>
      </c>
      <c r="H202" s="103">
        <v>1</v>
      </c>
      <c r="I202" s="103">
        <v>1</v>
      </c>
      <c r="J202" s="103">
        <f t="shared" si="31"/>
        <v>3</v>
      </c>
      <c r="L202" s="6" t="s">
        <v>2</v>
      </c>
      <c r="M202" s="28" t="s">
        <v>193</v>
      </c>
      <c r="N202" s="6" t="s">
        <v>7</v>
      </c>
      <c r="O202" s="4">
        <f t="shared" ref="O202:O233" si="32">SUMIF($D:$D,$M202,G:G)</f>
        <v>14</v>
      </c>
      <c r="P202" s="4">
        <f t="shared" ref="P202:P233" si="33">SUMIF($D:$D,$M202,H:H)</f>
        <v>21</v>
      </c>
      <c r="Q202" s="4">
        <f t="shared" ref="Q202:Q233" si="34">SUMIF($D:$D,$M202,I:I)</f>
        <v>21</v>
      </c>
      <c r="R202" s="4">
        <f t="shared" si="25"/>
        <v>56</v>
      </c>
    </row>
    <row r="203" spans="1:18" hidden="1" x14ac:dyDescent="0.25">
      <c r="A203" s="20" t="s">
        <v>2</v>
      </c>
      <c r="B203" s="20" t="s">
        <v>226</v>
      </c>
      <c r="C203" s="20" t="s">
        <v>226</v>
      </c>
      <c r="D203" s="20" t="s">
        <v>208</v>
      </c>
      <c r="E203" s="20" t="str">
        <f t="shared" si="30"/>
        <v>PALU-TOLI-TOLI</v>
      </c>
      <c r="F203" s="21" t="s">
        <v>7</v>
      </c>
      <c r="G203" s="103">
        <v>1</v>
      </c>
      <c r="H203" s="103"/>
      <c r="I203" s="103">
        <v>0</v>
      </c>
      <c r="J203" s="103">
        <f t="shared" si="31"/>
        <v>1</v>
      </c>
      <c r="L203" s="6" t="s">
        <v>2</v>
      </c>
      <c r="M203" s="28" t="s">
        <v>194</v>
      </c>
      <c r="N203" s="6" t="s">
        <v>7</v>
      </c>
      <c r="O203" s="4">
        <f t="shared" si="32"/>
        <v>16</v>
      </c>
      <c r="P203" s="4">
        <f t="shared" si="33"/>
        <v>48</v>
      </c>
      <c r="Q203" s="4">
        <f t="shared" si="34"/>
        <v>55</v>
      </c>
      <c r="R203" s="4">
        <f t="shared" ref="R203:R266" si="35">SUM(O203:Q203)</f>
        <v>119</v>
      </c>
    </row>
    <row r="204" spans="1:18" hidden="1" x14ac:dyDescent="0.25">
      <c r="A204" s="20" t="s">
        <v>2</v>
      </c>
      <c r="B204" s="20" t="s">
        <v>227</v>
      </c>
      <c r="C204" s="20" t="s">
        <v>230</v>
      </c>
      <c r="D204" s="20" t="s">
        <v>209</v>
      </c>
      <c r="E204" s="20" t="str">
        <f t="shared" si="30"/>
        <v>PALOPO SOROWAKO-TORAJA UTARA</v>
      </c>
      <c r="F204" s="21" t="s">
        <v>7</v>
      </c>
      <c r="G204" s="103">
        <v>1</v>
      </c>
      <c r="H204" s="103">
        <v>5</v>
      </c>
      <c r="I204" s="103">
        <v>9</v>
      </c>
      <c r="J204" s="103">
        <f t="shared" si="31"/>
        <v>15</v>
      </c>
      <c r="L204" s="6" t="s">
        <v>2</v>
      </c>
      <c r="M204" s="28" t="s">
        <v>195</v>
      </c>
      <c r="N204" s="6" t="s">
        <v>7</v>
      </c>
      <c r="O204" s="4">
        <f t="shared" si="32"/>
        <v>3</v>
      </c>
      <c r="P204" s="4">
        <f t="shared" si="33"/>
        <v>5</v>
      </c>
      <c r="Q204" s="4">
        <f t="shared" si="34"/>
        <v>5</v>
      </c>
      <c r="R204" s="4">
        <f t="shared" si="35"/>
        <v>13</v>
      </c>
    </row>
    <row r="205" spans="1:18" hidden="1" x14ac:dyDescent="0.25">
      <c r="A205" s="20" t="s">
        <v>2</v>
      </c>
      <c r="B205" s="20" t="s">
        <v>227</v>
      </c>
      <c r="C205" s="20" t="s">
        <v>227</v>
      </c>
      <c r="D205" s="20" t="s">
        <v>210</v>
      </c>
      <c r="E205" s="20" t="str">
        <f t="shared" si="30"/>
        <v>PARE-PARE-WAJO</v>
      </c>
      <c r="F205" s="21" t="s">
        <v>7</v>
      </c>
      <c r="G205" s="103">
        <v>10</v>
      </c>
      <c r="H205" s="103">
        <v>27</v>
      </c>
      <c r="I205" s="103">
        <v>29</v>
      </c>
      <c r="J205" s="103">
        <f t="shared" si="31"/>
        <v>66</v>
      </c>
      <c r="L205" s="6" t="s">
        <v>2</v>
      </c>
      <c r="M205" s="28" t="s">
        <v>196</v>
      </c>
      <c r="N205" s="6" t="s">
        <v>7</v>
      </c>
      <c r="O205" s="4">
        <f t="shared" si="32"/>
        <v>3</v>
      </c>
      <c r="P205" s="4">
        <f t="shared" si="33"/>
        <v>34</v>
      </c>
      <c r="Q205" s="4">
        <f t="shared" si="34"/>
        <v>34</v>
      </c>
      <c r="R205" s="4">
        <f t="shared" si="35"/>
        <v>71</v>
      </c>
    </row>
    <row r="206" spans="1:18" hidden="1" x14ac:dyDescent="0.25">
      <c r="A206" s="20" t="s">
        <v>2</v>
      </c>
      <c r="B206" s="20" t="s">
        <v>224</v>
      </c>
      <c r="C206" s="20" t="s">
        <v>225</v>
      </c>
      <c r="D206" s="20" t="s">
        <v>211</v>
      </c>
      <c r="E206" s="20" t="str">
        <f t="shared" ref="E206" si="36">C206&amp;"-"&amp;D206</f>
        <v>BAU BAU-WAKATOBI</v>
      </c>
      <c r="F206" s="21" t="s">
        <v>7</v>
      </c>
      <c r="G206" s="103">
        <v>1</v>
      </c>
      <c r="H206" s="103"/>
      <c r="I206" s="103">
        <v>0</v>
      </c>
      <c r="J206" s="103">
        <f t="shared" si="31"/>
        <v>1</v>
      </c>
      <c r="L206" s="6" t="s">
        <v>2</v>
      </c>
      <c r="M206" s="28" t="s">
        <v>197</v>
      </c>
      <c r="N206" s="6" t="s">
        <v>7</v>
      </c>
      <c r="O206" s="4">
        <f t="shared" si="32"/>
        <v>5</v>
      </c>
      <c r="P206" s="4">
        <f t="shared" si="33"/>
        <v>10</v>
      </c>
      <c r="Q206" s="4">
        <f t="shared" si="34"/>
        <v>10</v>
      </c>
      <c r="R206" s="4">
        <f t="shared" si="35"/>
        <v>25</v>
      </c>
    </row>
    <row r="207" spans="1:18" x14ac:dyDescent="0.25">
      <c r="L207" s="6" t="s">
        <v>2</v>
      </c>
      <c r="M207" s="28" t="s">
        <v>198</v>
      </c>
      <c r="N207" s="6" t="s">
        <v>7</v>
      </c>
      <c r="O207" s="4">
        <f t="shared" si="32"/>
        <v>0</v>
      </c>
      <c r="P207" s="4">
        <f t="shared" si="33"/>
        <v>0</v>
      </c>
      <c r="Q207" s="4">
        <f t="shared" si="34"/>
        <v>0</v>
      </c>
      <c r="R207" s="4">
        <f t="shared" si="35"/>
        <v>0</v>
      </c>
    </row>
    <row r="208" spans="1:18" x14ac:dyDescent="0.25">
      <c r="L208" s="6" t="s">
        <v>2</v>
      </c>
      <c r="M208" s="28" t="s">
        <v>199</v>
      </c>
      <c r="N208" s="6" t="s">
        <v>7</v>
      </c>
      <c r="O208" s="4">
        <f t="shared" si="32"/>
        <v>0</v>
      </c>
      <c r="P208" s="4">
        <f t="shared" si="33"/>
        <v>0</v>
      </c>
      <c r="Q208" s="4">
        <f t="shared" si="34"/>
        <v>0</v>
      </c>
      <c r="R208" s="4">
        <f t="shared" si="35"/>
        <v>0</v>
      </c>
    </row>
    <row r="209" spans="12:18" x14ac:dyDescent="0.25">
      <c r="L209" s="6" t="s">
        <v>2</v>
      </c>
      <c r="M209" s="28" t="s">
        <v>200</v>
      </c>
      <c r="N209" s="6" t="s">
        <v>7</v>
      </c>
      <c r="O209" s="4">
        <f t="shared" si="32"/>
        <v>0</v>
      </c>
      <c r="P209" s="4">
        <f t="shared" si="33"/>
        <v>0</v>
      </c>
      <c r="Q209" s="4">
        <f t="shared" si="34"/>
        <v>0</v>
      </c>
      <c r="R209" s="4">
        <f t="shared" si="35"/>
        <v>0</v>
      </c>
    </row>
    <row r="210" spans="12:18" x14ac:dyDescent="0.25">
      <c r="L210" s="6" t="s">
        <v>2</v>
      </c>
      <c r="M210" s="28" t="s">
        <v>201</v>
      </c>
      <c r="N210" s="6" t="s">
        <v>7</v>
      </c>
      <c r="O210" s="4">
        <f t="shared" si="32"/>
        <v>15</v>
      </c>
      <c r="P210" s="4">
        <f t="shared" si="33"/>
        <v>34</v>
      </c>
      <c r="Q210" s="4">
        <f t="shared" si="34"/>
        <v>33</v>
      </c>
      <c r="R210" s="4">
        <f t="shared" si="35"/>
        <v>82</v>
      </c>
    </row>
    <row r="211" spans="12:18" x14ac:dyDescent="0.25">
      <c r="L211" s="6" t="s">
        <v>2</v>
      </c>
      <c r="M211" s="28" t="s">
        <v>202</v>
      </c>
      <c r="N211" s="6" t="s">
        <v>7</v>
      </c>
      <c r="O211" s="4">
        <f t="shared" si="32"/>
        <v>16</v>
      </c>
      <c r="P211" s="4">
        <f t="shared" si="33"/>
        <v>17</v>
      </c>
      <c r="Q211" s="4">
        <f t="shared" si="34"/>
        <v>17</v>
      </c>
      <c r="R211" s="4">
        <f t="shared" si="35"/>
        <v>50</v>
      </c>
    </row>
    <row r="212" spans="12:18" x14ac:dyDescent="0.25">
      <c r="L212" s="6" t="s">
        <v>2</v>
      </c>
      <c r="M212" s="28" t="s">
        <v>203</v>
      </c>
      <c r="N212" s="6" t="s">
        <v>7</v>
      </c>
      <c r="O212" s="4">
        <f t="shared" si="32"/>
        <v>9</v>
      </c>
      <c r="P212" s="4">
        <f t="shared" si="33"/>
        <v>12</v>
      </c>
      <c r="Q212" s="4">
        <f t="shared" si="34"/>
        <v>13</v>
      </c>
      <c r="R212" s="4">
        <f t="shared" si="35"/>
        <v>34</v>
      </c>
    </row>
    <row r="213" spans="12:18" x14ac:dyDescent="0.25">
      <c r="L213" s="6" t="s">
        <v>2</v>
      </c>
      <c r="M213" s="28" t="s">
        <v>204</v>
      </c>
      <c r="N213" s="6" t="s">
        <v>7</v>
      </c>
      <c r="O213" s="4">
        <f t="shared" si="32"/>
        <v>3</v>
      </c>
      <c r="P213" s="4">
        <f t="shared" si="33"/>
        <v>14</v>
      </c>
      <c r="Q213" s="4">
        <f t="shared" si="34"/>
        <v>16</v>
      </c>
      <c r="R213" s="4">
        <f t="shared" si="35"/>
        <v>33</v>
      </c>
    </row>
    <row r="214" spans="12:18" x14ac:dyDescent="0.25">
      <c r="L214" s="6" t="s">
        <v>2</v>
      </c>
      <c r="M214" s="28" t="s">
        <v>205</v>
      </c>
      <c r="N214" s="6" t="s">
        <v>7</v>
      </c>
      <c r="O214" s="4">
        <f t="shared" si="32"/>
        <v>31</v>
      </c>
      <c r="P214" s="4">
        <f t="shared" si="33"/>
        <v>33</v>
      </c>
      <c r="Q214" s="4">
        <f t="shared" si="34"/>
        <v>38</v>
      </c>
      <c r="R214" s="4">
        <f t="shared" si="35"/>
        <v>102</v>
      </c>
    </row>
    <row r="215" spans="12:18" x14ac:dyDescent="0.25">
      <c r="L215" s="6" t="s">
        <v>2</v>
      </c>
      <c r="M215" s="28" t="s">
        <v>206</v>
      </c>
      <c r="N215" s="6" t="s">
        <v>7</v>
      </c>
      <c r="O215" s="4">
        <f t="shared" si="32"/>
        <v>4</v>
      </c>
      <c r="P215" s="4">
        <f t="shared" si="33"/>
        <v>5</v>
      </c>
      <c r="Q215" s="4">
        <f t="shared" si="34"/>
        <v>7</v>
      </c>
      <c r="R215" s="4">
        <f t="shared" si="35"/>
        <v>16</v>
      </c>
    </row>
    <row r="216" spans="12:18" x14ac:dyDescent="0.25">
      <c r="L216" s="6" t="s">
        <v>2</v>
      </c>
      <c r="M216" s="28" t="s">
        <v>207</v>
      </c>
      <c r="N216" s="6" t="s">
        <v>7</v>
      </c>
      <c r="O216" s="4">
        <f t="shared" si="32"/>
        <v>1</v>
      </c>
      <c r="P216" s="4">
        <f t="shared" si="33"/>
        <v>1</v>
      </c>
      <c r="Q216" s="4">
        <f t="shared" si="34"/>
        <v>1</v>
      </c>
      <c r="R216" s="4">
        <f t="shared" si="35"/>
        <v>3</v>
      </c>
    </row>
    <row r="217" spans="12:18" x14ac:dyDescent="0.25">
      <c r="L217" s="6" t="s">
        <v>2</v>
      </c>
      <c r="M217" s="28" t="s">
        <v>208</v>
      </c>
      <c r="N217" s="6" t="s">
        <v>7</v>
      </c>
      <c r="O217" s="4">
        <f t="shared" si="32"/>
        <v>1</v>
      </c>
      <c r="P217" s="4">
        <f t="shared" si="33"/>
        <v>0</v>
      </c>
      <c r="Q217" s="4">
        <f t="shared" si="34"/>
        <v>0</v>
      </c>
      <c r="R217" s="4">
        <f t="shared" si="35"/>
        <v>1</v>
      </c>
    </row>
    <row r="218" spans="12:18" x14ac:dyDescent="0.25">
      <c r="L218" s="6" t="s">
        <v>2</v>
      </c>
      <c r="M218" s="28" t="s">
        <v>209</v>
      </c>
      <c r="N218" s="6" t="s">
        <v>7</v>
      </c>
      <c r="O218" s="4">
        <f t="shared" si="32"/>
        <v>1</v>
      </c>
      <c r="P218" s="4">
        <f t="shared" si="33"/>
        <v>5</v>
      </c>
      <c r="Q218" s="4">
        <f t="shared" si="34"/>
        <v>9</v>
      </c>
      <c r="R218" s="4">
        <f t="shared" si="35"/>
        <v>15</v>
      </c>
    </row>
    <row r="219" spans="12:18" x14ac:dyDescent="0.25">
      <c r="L219" s="6" t="s">
        <v>2</v>
      </c>
      <c r="M219" s="28" t="s">
        <v>210</v>
      </c>
      <c r="N219" s="6" t="s">
        <v>7</v>
      </c>
      <c r="O219" s="4">
        <f t="shared" si="32"/>
        <v>10</v>
      </c>
      <c r="P219" s="4">
        <f t="shared" si="33"/>
        <v>27</v>
      </c>
      <c r="Q219" s="4">
        <f t="shared" si="34"/>
        <v>29</v>
      </c>
      <c r="R219" s="4">
        <f t="shared" si="35"/>
        <v>66</v>
      </c>
    </row>
    <row r="220" spans="12:18" x14ac:dyDescent="0.25">
      <c r="L220" s="6" t="s">
        <v>2</v>
      </c>
      <c r="M220" s="28" t="s">
        <v>211</v>
      </c>
      <c r="N220" s="6" t="s">
        <v>7</v>
      </c>
      <c r="O220" s="4">
        <f t="shared" si="32"/>
        <v>1</v>
      </c>
      <c r="P220" s="4">
        <f t="shared" si="33"/>
        <v>0</v>
      </c>
      <c r="Q220" s="4">
        <f t="shared" si="34"/>
        <v>0</v>
      </c>
      <c r="R220" s="4">
        <f t="shared" si="35"/>
        <v>1</v>
      </c>
    </row>
    <row r="221" spans="12:18" x14ac:dyDescent="0.25">
      <c r="L221" s="6" t="s">
        <v>77</v>
      </c>
      <c r="M221" s="28" t="s">
        <v>78</v>
      </c>
      <c r="N221" s="6" t="s">
        <v>7</v>
      </c>
      <c r="O221" s="4">
        <f t="shared" si="32"/>
        <v>0</v>
      </c>
      <c r="P221" s="4">
        <f t="shared" si="33"/>
        <v>0</v>
      </c>
      <c r="Q221" s="4">
        <f t="shared" si="34"/>
        <v>0</v>
      </c>
      <c r="R221" s="4">
        <f t="shared" si="35"/>
        <v>0</v>
      </c>
    </row>
    <row r="222" spans="12:18" x14ac:dyDescent="0.25">
      <c r="L222" s="6" t="s">
        <v>77</v>
      </c>
      <c r="M222" s="28" t="s">
        <v>79</v>
      </c>
      <c r="N222" s="6" t="s">
        <v>7</v>
      </c>
      <c r="O222" s="4">
        <f t="shared" si="32"/>
        <v>3</v>
      </c>
      <c r="P222" s="4">
        <f t="shared" si="33"/>
        <v>0</v>
      </c>
      <c r="Q222" s="4">
        <f t="shared" si="34"/>
        <v>0</v>
      </c>
      <c r="R222" s="4">
        <f t="shared" si="35"/>
        <v>3</v>
      </c>
    </row>
    <row r="223" spans="12:18" x14ac:dyDescent="0.25">
      <c r="L223" s="6" t="s">
        <v>77</v>
      </c>
      <c r="M223" s="28" t="s">
        <v>80</v>
      </c>
      <c r="N223" s="6" t="s">
        <v>7</v>
      </c>
      <c r="O223" s="4">
        <f t="shared" si="32"/>
        <v>2</v>
      </c>
      <c r="P223" s="4">
        <f t="shared" si="33"/>
        <v>0</v>
      </c>
      <c r="Q223" s="4">
        <f t="shared" si="34"/>
        <v>0</v>
      </c>
      <c r="R223" s="4">
        <f t="shared" si="35"/>
        <v>2</v>
      </c>
    </row>
    <row r="224" spans="12:18" x14ac:dyDescent="0.25">
      <c r="L224" s="6" t="s">
        <v>77</v>
      </c>
      <c r="M224" s="28" t="s">
        <v>81</v>
      </c>
      <c r="N224" s="6" t="s">
        <v>7</v>
      </c>
      <c r="O224" s="4">
        <f t="shared" si="32"/>
        <v>2</v>
      </c>
      <c r="P224" s="4">
        <f t="shared" si="33"/>
        <v>0</v>
      </c>
      <c r="Q224" s="4">
        <f t="shared" si="34"/>
        <v>0</v>
      </c>
      <c r="R224" s="4">
        <f t="shared" si="35"/>
        <v>2</v>
      </c>
    </row>
    <row r="225" spans="12:18" x14ac:dyDescent="0.25">
      <c r="L225" s="6" t="s">
        <v>77</v>
      </c>
      <c r="M225" s="28" t="s">
        <v>82</v>
      </c>
      <c r="N225" s="6" t="s">
        <v>7</v>
      </c>
      <c r="O225" s="4">
        <f t="shared" si="32"/>
        <v>0</v>
      </c>
      <c r="P225" s="4">
        <f t="shared" si="33"/>
        <v>0</v>
      </c>
      <c r="Q225" s="4">
        <f t="shared" si="34"/>
        <v>0</v>
      </c>
      <c r="R225" s="4">
        <f t="shared" si="35"/>
        <v>0</v>
      </c>
    </row>
    <row r="226" spans="12:18" x14ac:dyDescent="0.25">
      <c r="L226" s="6" t="s">
        <v>77</v>
      </c>
      <c r="M226" s="28" t="s">
        <v>83</v>
      </c>
      <c r="N226" s="6" t="s">
        <v>7</v>
      </c>
      <c r="O226" s="4">
        <f t="shared" si="32"/>
        <v>0</v>
      </c>
      <c r="P226" s="4">
        <f t="shared" si="33"/>
        <v>0</v>
      </c>
      <c r="Q226" s="4">
        <f t="shared" si="34"/>
        <v>0</v>
      </c>
      <c r="R226" s="4">
        <f t="shared" si="35"/>
        <v>0</v>
      </c>
    </row>
    <row r="227" spans="12:18" x14ac:dyDescent="0.25">
      <c r="L227" s="6" t="s">
        <v>77</v>
      </c>
      <c r="M227" s="28" t="s">
        <v>84</v>
      </c>
      <c r="N227" s="6" t="s">
        <v>7</v>
      </c>
      <c r="O227" s="4">
        <f t="shared" si="32"/>
        <v>0</v>
      </c>
      <c r="P227" s="4">
        <f t="shared" si="33"/>
        <v>0</v>
      </c>
      <c r="Q227" s="4">
        <f t="shared" si="34"/>
        <v>0</v>
      </c>
      <c r="R227" s="4">
        <f t="shared" si="35"/>
        <v>0</v>
      </c>
    </row>
    <row r="228" spans="12:18" x14ac:dyDescent="0.25">
      <c r="L228" s="6" t="s">
        <v>77</v>
      </c>
      <c r="M228" s="28" t="s">
        <v>85</v>
      </c>
      <c r="N228" s="6" t="s">
        <v>7</v>
      </c>
      <c r="O228" s="4">
        <f t="shared" si="32"/>
        <v>3</v>
      </c>
      <c r="P228" s="4">
        <f t="shared" si="33"/>
        <v>0</v>
      </c>
      <c r="Q228" s="4">
        <f t="shared" si="34"/>
        <v>0</v>
      </c>
      <c r="R228" s="4">
        <f t="shared" si="35"/>
        <v>3</v>
      </c>
    </row>
    <row r="229" spans="12:18" x14ac:dyDescent="0.25">
      <c r="L229" s="6" t="s">
        <v>77</v>
      </c>
      <c r="M229" s="28" t="s">
        <v>258</v>
      </c>
      <c r="N229" s="6" t="s">
        <v>7</v>
      </c>
      <c r="O229" s="4">
        <f t="shared" si="32"/>
        <v>0</v>
      </c>
      <c r="P229" s="4">
        <f t="shared" si="33"/>
        <v>0</v>
      </c>
      <c r="Q229" s="4">
        <f t="shared" si="34"/>
        <v>0</v>
      </c>
      <c r="R229" s="4">
        <f t="shared" si="35"/>
        <v>0</v>
      </c>
    </row>
    <row r="230" spans="12:18" x14ac:dyDescent="0.25">
      <c r="L230" s="6" t="s">
        <v>77</v>
      </c>
      <c r="M230" s="28" t="s">
        <v>4</v>
      </c>
      <c r="N230" s="6" t="s">
        <v>7</v>
      </c>
      <c r="O230" s="4">
        <f t="shared" si="32"/>
        <v>6</v>
      </c>
      <c r="P230" s="4">
        <f t="shared" si="33"/>
        <v>2</v>
      </c>
      <c r="Q230" s="4">
        <f t="shared" si="34"/>
        <v>3</v>
      </c>
      <c r="R230" s="4">
        <f t="shared" si="35"/>
        <v>11</v>
      </c>
    </row>
    <row r="231" spans="12:18" x14ac:dyDescent="0.25">
      <c r="L231" s="6" t="s">
        <v>77</v>
      </c>
      <c r="M231" s="28" t="s">
        <v>86</v>
      </c>
      <c r="N231" s="6" t="s">
        <v>7</v>
      </c>
      <c r="O231" s="4">
        <f t="shared" si="32"/>
        <v>2</v>
      </c>
      <c r="P231" s="4">
        <f t="shared" si="33"/>
        <v>0</v>
      </c>
      <c r="Q231" s="4">
        <f t="shared" si="34"/>
        <v>0</v>
      </c>
      <c r="R231" s="4">
        <f t="shared" si="35"/>
        <v>2</v>
      </c>
    </row>
    <row r="232" spans="12:18" x14ac:dyDescent="0.25">
      <c r="L232" s="6" t="s">
        <v>77</v>
      </c>
      <c r="M232" s="28" t="s">
        <v>87</v>
      </c>
      <c r="N232" s="6" t="s">
        <v>7</v>
      </c>
      <c r="O232" s="4">
        <f t="shared" si="32"/>
        <v>1</v>
      </c>
      <c r="P232" s="4">
        <f t="shared" si="33"/>
        <v>0</v>
      </c>
      <c r="Q232" s="4">
        <f t="shared" si="34"/>
        <v>0</v>
      </c>
      <c r="R232" s="4">
        <f t="shared" si="35"/>
        <v>1</v>
      </c>
    </row>
    <row r="233" spans="12:18" x14ac:dyDescent="0.25">
      <c r="L233" s="6" t="s">
        <v>77</v>
      </c>
      <c r="M233" s="28" t="s">
        <v>88</v>
      </c>
      <c r="N233" s="6" t="s">
        <v>7</v>
      </c>
      <c r="O233" s="4">
        <f t="shared" si="32"/>
        <v>3</v>
      </c>
      <c r="P233" s="4">
        <f t="shared" si="33"/>
        <v>0</v>
      </c>
      <c r="Q233" s="4">
        <f t="shared" si="34"/>
        <v>0</v>
      </c>
      <c r="R233" s="4">
        <f t="shared" si="35"/>
        <v>3</v>
      </c>
    </row>
    <row r="234" spans="12:18" x14ac:dyDescent="0.25">
      <c r="L234" s="6" t="s">
        <v>77</v>
      </c>
      <c r="M234" s="28" t="s">
        <v>89</v>
      </c>
      <c r="N234" s="6" t="s">
        <v>7</v>
      </c>
      <c r="O234" s="4">
        <f t="shared" ref="O234:O265" si="37">SUMIF($D:$D,$M234,G:G)</f>
        <v>1</v>
      </c>
      <c r="P234" s="4">
        <f t="shared" ref="P234:P265" si="38">SUMIF($D:$D,$M234,H:H)</f>
        <v>0</v>
      </c>
      <c r="Q234" s="4">
        <f t="shared" ref="Q234:Q265" si="39">SUMIF($D:$D,$M234,I:I)</f>
        <v>0</v>
      </c>
      <c r="R234" s="4">
        <f t="shared" si="35"/>
        <v>1</v>
      </c>
    </row>
    <row r="235" spans="12:18" x14ac:dyDescent="0.25">
      <c r="L235" s="6" t="s">
        <v>77</v>
      </c>
      <c r="M235" s="28" t="s">
        <v>90</v>
      </c>
      <c r="N235" s="6" t="s">
        <v>7</v>
      </c>
      <c r="O235" s="4">
        <f t="shared" si="37"/>
        <v>2</v>
      </c>
      <c r="P235" s="4">
        <f t="shared" si="38"/>
        <v>0</v>
      </c>
      <c r="Q235" s="4">
        <f t="shared" si="39"/>
        <v>0</v>
      </c>
      <c r="R235" s="4">
        <f t="shared" si="35"/>
        <v>2</v>
      </c>
    </row>
    <row r="236" spans="12:18" x14ac:dyDescent="0.25">
      <c r="L236" s="6" t="s">
        <v>77</v>
      </c>
      <c r="M236" s="28" t="s">
        <v>91</v>
      </c>
      <c r="N236" s="6" t="s">
        <v>7</v>
      </c>
      <c r="O236" s="4">
        <f t="shared" si="37"/>
        <v>21</v>
      </c>
      <c r="P236" s="4">
        <f t="shared" si="38"/>
        <v>4</v>
      </c>
      <c r="Q236" s="4">
        <f t="shared" si="39"/>
        <v>15</v>
      </c>
      <c r="R236" s="4">
        <f t="shared" si="35"/>
        <v>40</v>
      </c>
    </row>
    <row r="237" spans="12:18" x14ac:dyDescent="0.25">
      <c r="L237" s="6" t="s">
        <v>77</v>
      </c>
      <c r="M237" s="28" t="s">
        <v>92</v>
      </c>
      <c r="N237" s="6" t="s">
        <v>7</v>
      </c>
      <c r="O237" s="4">
        <f t="shared" si="37"/>
        <v>20</v>
      </c>
      <c r="P237" s="4">
        <f t="shared" si="38"/>
        <v>7</v>
      </c>
      <c r="Q237" s="4">
        <f t="shared" si="39"/>
        <v>25</v>
      </c>
      <c r="R237" s="4">
        <f t="shared" si="35"/>
        <v>52</v>
      </c>
    </row>
    <row r="238" spans="12:18" x14ac:dyDescent="0.25">
      <c r="L238" s="6" t="s">
        <v>77</v>
      </c>
      <c r="M238" s="28" t="s">
        <v>219</v>
      </c>
      <c r="N238" s="6" t="s">
        <v>7</v>
      </c>
      <c r="O238" s="4">
        <f t="shared" si="37"/>
        <v>14</v>
      </c>
      <c r="P238" s="4">
        <f t="shared" si="38"/>
        <v>4</v>
      </c>
      <c r="Q238" s="4">
        <f t="shared" si="39"/>
        <v>9</v>
      </c>
      <c r="R238" s="4">
        <f t="shared" si="35"/>
        <v>27</v>
      </c>
    </row>
    <row r="239" spans="12:18" x14ac:dyDescent="0.25">
      <c r="L239" s="6" t="s">
        <v>77</v>
      </c>
      <c r="M239" s="28" t="s">
        <v>93</v>
      </c>
      <c r="N239" s="6" t="s">
        <v>7</v>
      </c>
      <c r="O239" s="4">
        <f t="shared" si="37"/>
        <v>3</v>
      </c>
      <c r="P239" s="4">
        <f t="shared" si="38"/>
        <v>0</v>
      </c>
      <c r="Q239" s="4">
        <f t="shared" si="39"/>
        <v>0</v>
      </c>
      <c r="R239" s="4">
        <f t="shared" si="35"/>
        <v>3</v>
      </c>
    </row>
    <row r="240" spans="12:18" x14ac:dyDescent="0.25">
      <c r="L240" s="6" t="s">
        <v>77</v>
      </c>
      <c r="M240" s="28" t="s">
        <v>94</v>
      </c>
      <c r="N240" s="6" t="s">
        <v>7</v>
      </c>
      <c r="O240" s="4">
        <f t="shared" si="37"/>
        <v>0</v>
      </c>
      <c r="P240" s="4">
        <f t="shared" si="38"/>
        <v>0</v>
      </c>
      <c r="Q240" s="4">
        <f t="shared" si="39"/>
        <v>0</v>
      </c>
      <c r="R240" s="4">
        <f t="shared" si="35"/>
        <v>0</v>
      </c>
    </row>
    <row r="241" spans="12:18" x14ac:dyDescent="0.25">
      <c r="L241" s="6" t="s">
        <v>77</v>
      </c>
      <c r="M241" s="28" t="s">
        <v>95</v>
      </c>
      <c r="N241" s="6" t="s">
        <v>7</v>
      </c>
      <c r="O241" s="4">
        <f t="shared" si="37"/>
        <v>0</v>
      </c>
      <c r="P241" s="4">
        <f t="shared" si="38"/>
        <v>0</v>
      </c>
      <c r="Q241" s="4">
        <f t="shared" si="39"/>
        <v>0</v>
      </c>
      <c r="R241" s="4">
        <f t="shared" si="35"/>
        <v>0</v>
      </c>
    </row>
    <row r="242" spans="12:18" x14ac:dyDescent="0.25">
      <c r="L242" s="6" t="s">
        <v>77</v>
      </c>
      <c r="M242" s="28" t="s">
        <v>96</v>
      </c>
      <c r="N242" s="6" t="s">
        <v>7</v>
      </c>
      <c r="O242" s="4">
        <f t="shared" si="37"/>
        <v>5</v>
      </c>
      <c r="P242" s="4">
        <f t="shared" si="38"/>
        <v>2</v>
      </c>
      <c r="Q242" s="4">
        <f t="shared" si="39"/>
        <v>2</v>
      </c>
      <c r="R242" s="4">
        <f t="shared" si="35"/>
        <v>9</v>
      </c>
    </row>
    <row r="243" spans="12:18" x14ac:dyDescent="0.25">
      <c r="L243" s="6" t="s">
        <v>77</v>
      </c>
      <c r="M243" s="28" t="s">
        <v>97</v>
      </c>
      <c r="N243" s="6" t="s">
        <v>7</v>
      </c>
      <c r="O243" s="4">
        <f t="shared" si="37"/>
        <v>3</v>
      </c>
      <c r="P243" s="4">
        <f t="shared" si="38"/>
        <v>0</v>
      </c>
      <c r="Q243" s="4">
        <f t="shared" si="39"/>
        <v>0</v>
      </c>
      <c r="R243" s="4">
        <f t="shared" si="35"/>
        <v>3</v>
      </c>
    </row>
    <row r="244" spans="12:18" x14ac:dyDescent="0.25">
      <c r="L244" s="6" t="s">
        <v>77</v>
      </c>
      <c r="M244" s="28" t="s">
        <v>98</v>
      </c>
      <c r="N244" s="6" t="s">
        <v>7</v>
      </c>
      <c r="O244" s="4">
        <f t="shared" si="37"/>
        <v>1</v>
      </c>
      <c r="P244" s="4">
        <f t="shared" si="38"/>
        <v>0</v>
      </c>
      <c r="Q244" s="4">
        <f t="shared" si="39"/>
        <v>0</v>
      </c>
      <c r="R244" s="4">
        <f t="shared" si="35"/>
        <v>1</v>
      </c>
    </row>
    <row r="245" spans="12:18" x14ac:dyDescent="0.25">
      <c r="L245" s="6" t="s">
        <v>77</v>
      </c>
      <c r="M245" s="28" t="s">
        <v>99</v>
      </c>
      <c r="N245" s="6" t="s">
        <v>7</v>
      </c>
      <c r="O245" s="4">
        <f t="shared" si="37"/>
        <v>0</v>
      </c>
      <c r="P245" s="4">
        <f t="shared" si="38"/>
        <v>0</v>
      </c>
      <c r="Q245" s="4">
        <f t="shared" si="39"/>
        <v>0</v>
      </c>
      <c r="R245" s="4">
        <f t="shared" si="35"/>
        <v>0</v>
      </c>
    </row>
    <row r="246" spans="12:18" x14ac:dyDescent="0.25">
      <c r="L246" s="6" t="s">
        <v>77</v>
      </c>
      <c r="M246" s="28" t="s">
        <v>100</v>
      </c>
      <c r="N246" s="6" t="s">
        <v>7</v>
      </c>
      <c r="O246" s="4">
        <f t="shared" si="37"/>
        <v>0</v>
      </c>
      <c r="P246" s="4">
        <f t="shared" si="38"/>
        <v>0</v>
      </c>
      <c r="Q246" s="4">
        <f t="shared" si="39"/>
        <v>0</v>
      </c>
      <c r="R246" s="4">
        <f t="shared" si="35"/>
        <v>0</v>
      </c>
    </row>
    <row r="247" spans="12:18" x14ac:dyDescent="0.25">
      <c r="L247" s="6" t="s">
        <v>77</v>
      </c>
      <c r="M247" s="28" t="s">
        <v>101</v>
      </c>
      <c r="N247" s="6" t="s">
        <v>7</v>
      </c>
      <c r="O247" s="4">
        <f t="shared" si="37"/>
        <v>5</v>
      </c>
      <c r="P247" s="4">
        <f t="shared" si="38"/>
        <v>0</v>
      </c>
      <c r="Q247" s="4">
        <f t="shared" si="39"/>
        <v>0</v>
      </c>
      <c r="R247" s="4">
        <f t="shared" si="35"/>
        <v>5</v>
      </c>
    </row>
    <row r="248" spans="12:18" x14ac:dyDescent="0.25">
      <c r="L248" s="6" t="s">
        <v>77</v>
      </c>
      <c r="M248" s="28" t="s">
        <v>102</v>
      </c>
      <c r="N248" s="6" t="s">
        <v>7</v>
      </c>
      <c r="O248" s="4">
        <f t="shared" si="37"/>
        <v>0</v>
      </c>
      <c r="P248" s="4">
        <f t="shared" si="38"/>
        <v>0</v>
      </c>
      <c r="Q248" s="4">
        <f t="shared" si="39"/>
        <v>0</v>
      </c>
      <c r="R248" s="4">
        <f t="shared" si="35"/>
        <v>0</v>
      </c>
    </row>
    <row r="249" spans="12:18" x14ac:dyDescent="0.25">
      <c r="L249" s="6" t="s">
        <v>77</v>
      </c>
      <c r="M249" s="28" t="s">
        <v>103</v>
      </c>
      <c r="N249" s="6" t="s">
        <v>7</v>
      </c>
      <c r="O249" s="4">
        <f t="shared" si="37"/>
        <v>0</v>
      </c>
      <c r="P249" s="4">
        <f t="shared" si="38"/>
        <v>0</v>
      </c>
      <c r="Q249" s="4">
        <f t="shared" si="39"/>
        <v>0</v>
      </c>
      <c r="R249" s="4">
        <f t="shared" si="35"/>
        <v>0</v>
      </c>
    </row>
    <row r="250" spans="12:18" x14ac:dyDescent="0.25">
      <c r="L250" s="6" t="s">
        <v>77</v>
      </c>
      <c r="M250" s="28" t="s">
        <v>256</v>
      </c>
      <c r="N250" s="6" t="s">
        <v>7</v>
      </c>
      <c r="O250" s="4">
        <f t="shared" si="37"/>
        <v>0</v>
      </c>
      <c r="P250" s="4">
        <f t="shared" si="38"/>
        <v>0</v>
      </c>
      <c r="Q250" s="4">
        <f t="shared" si="39"/>
        <v>0</v>
      </c>
      <c r="R250" s="4">
        <f t="shared" si="35"/>
        <v>0</v>
      </c>
    </row>
    <row r="251" spans="12:18" x14ac:dyDescent="0.25">
      <c r="L251" s="6" t="s">
        <v>77</v>
      </c>
      <c r="M251" s="28" t="s">
        <v>104</v>
      </c>
      <c r="N251" s="6" t="s">
        <v>7</v>
      </c>
      <c r="O251" s="4">
        <f t="shared" si="37"/>
        <v>7</v>
      </c>
      <c r="P251" s="4">
        <f t="shared" si="38"/>
        <v>0</v>
      </c>
      <c r="Q251" s="4">
        <f t="shared" si="39"/>
        <v>0</v>
      </c>
      <c r="R251" s="4">
        <f t="shared" si="35"/>
        <v>7</v>
      </c>
    </row>
    <row r="252" spans="12:18" x14ac:dyDescent="0.25">
      <c r="L252" s="6" t="s">
        <v>77</v>
      </c>
      <c r="M252" s="28" t="s">
        <v>105</v>
      </c>
      <c r="N252" s="6" t="s">
        <v>7</v>
      </c>
      <c r="O252" s="4">
        <f t="shared" si="37"/>
        <v>8</v>
      </c>
      <c r="P252" s="4">
        <f t="shared" si="38"/>
        <v>7</v>
      </c>
      <c r="Q252" s="4">
        <f t="shared" si="39"/>
        <v>8</v>
      </c>
      <c r="R252" s="4">
        <f t="shared" si="35"/>
        <v>23</v>
      </c>
    </row>
    <row r="253" spans="12:18" x14ac:dyDescent="0.25">
      <c r="L253" s="6" t="s">
        <v>77</v>
      </c>
      <c r="M253" s="28" t="s">
        <v>106</v>
      </c>
      <c r="N253" s="6" t="s">
        <v>7</v>
      </c>
      <c r="O253" s="4">
        <f t="shared" si="37"/>
        <v>5</v>
      </c>
      <c r="P253" s="4">
        <f t="shared" si="38"/>
        <v>0</v>
      </c>
      <c r="Q253" s="4">
        <f t="shared" si="39"/>
        <v>0</v>
      </c>
      <c r="R253" s="4">
        <f t="shared" si="35"/>
        <v>5</v>
      </c>
    </row>
    <row r="254" spans="12:18" x14ac:dyDescent="0.25">
      <c r="L254" s="6" t="s">
        <v>77</v>
      </c>
      <c r="M254" s="28" t="s">
        <v>107</v>
      </c>
      <c r="N254" s="6" t="s">
        <v>7</v>
      </c>
      <c r="O254" s="4">
        <f t="shared" si="37"/>
        <v>0</v>
      </c>
      <c r="P254" s="4">
        <f t="shared" si="38"/>
        <v>0</v>
      </c>
      <c r="Q254" s="4">
        <f t="shared" si="39"/>
        <v>0</v>
      </c>
      <c r="R254" s="4">
        <f t="shared" si="35"/>
        <v>0</v>
      </c>
    </row>
    <row r="255" spans="12:18" x14ac:dyDescent="0.25">
      <c r="L255" s="6" t="s">
        <v>77</v>
      </c>
      <c r="M255" s="28" t="s">
        <v>108</v>
      </c>
      <c r="N255" s="6" t="s">
        <v>7</v>
      </c>
      <c r="O255" s="4">
        <f t="shared" si="37"/>
        <v>0</v>
      </c>
      <c r="P255" s="4">
        <f t="shared" si="38"/>
        <v>0</v>
      </c>
      <c r="Q255" s="4">
        <f t="shared" si="39"/>
        <v>0</v>
      </c>
      <c r="R255" s="4">
        <f t="shared" si="35"/>
        <v>0</v>
      </c>
    </row>
    <row r="256" spans="12:18" x14ac:dyDescent="0.25">
      <c r="L256" s="6" t="s">
        <v>77</v>
      </c>
      <c r="M256" s="28" t="s">
        <v>259</v>
      </c>
      <c r="N256" s="6" t="s">
        <v>7</v>
      </c>
      <c r="O256" s="4">
        <f t="shared" si="37"/>
        <v>0</v>
      </c>
      <c r="P256" s="4">
        <f t="shared" si="38"/>
        <v>0</v>
      </c>
      <c r="Q256" s="4">
        <f t="shared" si="39"/>
        <v>0</v>
      </c>
      <c r="R256" s="4">
        <f t="shared" si="35"/>
        <v>0</v>
      </c>
    </row>
    <row r="257" spans="12:18" x14ac:dyDescent="0.25">
      <c r="L257" s="6" t="s">
        <v>77</v>
      </c>
      <c r="M257" s="28" t="s">
        <v>109</v>
      </c>
      <c r="N257" s="6" t="s">
        <v>7</v>
      </c>
      <c r="O257" s="4">
        <f t="shared" si="37"/>
        <v>0</v>
      </c>
      <c r="P257" s="4">
        <f t="shared" si="38"/>
        <v>0</v>
      </c>
      <c r="Q257" s="4">
        <f t="shared" si="39"/>
        <v>0</v>
      </c>
      <c r="R257" s="4">
        <f t="shared" si="35"/>
        <v>0</v>
      </c>
    </row>
    <row r="258" spans="12:18" x14ac:dyDescent="0.25">
      <c r="L258" s="6" t="s">
        <v>77</v>
      </c>
      <c r="M258" s="28" t="s">
        <v>110</v>
      </c>
      <c r="N258" s="6" t="s">
        <v>7</v>
      </c>
      <c r="O258" s="4">
        <f t="shared" si="37"/>
        <v>0</v>
      </c>
      <c r="P258" s="4">
        <f t="shared" si="38"/>
        <v>0</v>
      </c>
      <c r="Q258" s="4">
        <f t="shared" si="39"/>
        <v>0</v>
      </c>
      <c r="R258" s="4">
        <f t="shared" si="35"/>
        <v>0</v>
      </c>
    </row>
    <row r="259" spans="12:18" x14ac:dyDescent="0.25">
      <c r="L259" s="6" t="s">
        <v>77</v>
      </c>
      <c r="M259" s="28" t="s">
        <v>111</v>
      </c>
      <c r="N259" s="6" t="s">
        <v>7</v>
      </c>
      <c r="O259" s="4">
        <f t="shared" si="37"/>
        <v>0</v>
      </c>
      <c r="P259" s="4">
        <f t="shared" si="38"/>
        <v>0</v>
      </c>
      <c r="Q259" s="4">
        <f t="shared" si="39"/>
        <v>0</v>
      </c>
      <c r="R259" s="4">
        <f t="shared" si="35"/>
        <v>0</v>
      </c>
    </row>
    <row r="260" spans="12:18" x14ac:dyDescent="0.25">
      <c r="L260" s="6" t="s">
        <v>77</v>
      </c>
      <c r="M260" s="28" t="s">
        <v>218</v>
      </c>
      <c r="N260" s="6" t="s">
        <v>7</v>
      </c>
      <c r="O260" s="4">
        <f t="shared" si="37"/>
        <v>1</v>
      </c>
      <c r="P260" s="4">
        <f t="shared" si="38"/>
        <v>0</v>
      </c>
      <c r="Q260" s="4">
        <f t="shared" si="39"/>
        <v>0</v>
      </c>
      <c r="R260" s="4">
        <f t="shared" si="35"/>
        <v>1</v>
      </c>
    </row>
    <row r="261" spans="12:18" x14ac:dyDescent="0.25">
      <c r="L261" s="6" t="s">
        <v>77</v>
      </c>
      <c r="M261" s="28" t="s">
        <v>112</v>
      </c>
      <c r="N261" s="6" t="s">
        <v>7</v>
      </c>
      <c r="O261" s="4">
        <f t="shared" si="37"/>
        <v>2</v>
      </c>
      <c r="P261" s="4">
        <f t="shared" si="38"/>
        <v>0</v>
      </c>
      <c r="Q261" s="4">
        <f t="shared" si="39"/>
        <v>0</v>
      </c>
      <c r="R261" s="4">
        <f t="shared" si="35"/>
        <v>2</v>
      </c>
    </row>
    <row r="262" spans="12:18" x14ac:dyDescent="0.25">
      <c r="L262" s="6" t="s">
        <v>77</v>
      </c>
      <c r="M262" s="28" t="s">
        <v>113</v>
      </c>
      <c r="N262" s="6" t="s">
        <v>7</v>
      </c>
      <c r="O262" s="4">
        <f t="shared" si="37"/>
        <v>4</v>
      </c>
      <c r="P262" s="4">
        <f t="shared" si="38"/>
        <v>0</v>
      </c>
      <c r="Q262" s="4">
        <f t="shared" si="39"/>
        <v>0</v>
      </c>
      <c r="R262" s="4">
        <f t="shared" si="35"/>
        <v>4</v>
      </c>
    </row>
    <row r="263" spans="12:18" x14ac:dyDescent="0.25">
      <c r="L263" s="6" t="s">
        <v>77</v>
      </c>
      <c r="M263" s="28" t="s">
        <v>114</v>
      </c>
      <c r="N263" s="6" t="s">
        <v>7</v>
      </c>
      <c r="O263" s="4">
        <f t="shared" si="37"/>
        <v>1</v>
      </c>
      <c r="P263" s="4">
        <f t="shared" si="38"/>
        <v>0</v>
      </c>
      <c r="Q263" s="4">
        <f t="shared" si="39"/>
        <v>0</v>
      </c>
      <c r="R263" s="4">
        <f t="shared" si="35"/>
        <v>1</v>
      </c>
    </row>
    <row r="264" spans="12:18" x14ac:dyDescent="0.25">
      <c r="L264" s="6" t="s">
        <v>77</v>
      </c>
      <c r="M264" s="28" t="s">
        <v>5</v>
      </c>
      <c r="N264" s="6" t="s">
        <v>7</v>
      </c>
      <c r="O264" s="4">
        <f t="shared" si="37"/>
        <v>14</v>
      </c>
      <c r="P264" s="4">
        <f t="shared" si="38"/>
        <v>4</v>
      </c>
      <c r="Q264" s="4">
        <f t="shared" si="39"/>
        <v>9</v>
      </c>
      <c r="R264" s="4">
        <f t="shared" si="35"/>
        <v>27</v>
      </c>
    </row>
    <row r="265" spans="12:18" x14ac:dyDescent="0.25">
      <c r="L265" s="6" t="s">
        <v>77</v>
      </c>
      <c r="M265" s="28" t="s">
        <v>115</v>
      </c>
      <c r="N265" s="6" t="s">
        <v>7</v>
      </c>
      <c r="O265" s="4">
        <f t="shared" si="37"/>
        <v>1</v>
      </c>
      <c r="P265" s="4">
        <f t="shared" si="38"/>
        <v>0</v>
      </c>
      <c r="Q265" s="4">
        <f t="shared" si="39"/>
        <v>0</v>
      </c>
      <c r="R265" s="4">
        <f t="shared" si="35"/>
        <v>1</v>
      </c>
    </row>
    <row r="266" spans="12:18" x14ac:dyDescent="0.25">
      <c r="L266" s="6" t="s">
        <v>77</v>
      </c>
      <c r="M266" s="28" t="s">
        <v>116</v>
      </c>
      <c r="N266" s="6" t="s">
        <v>7</v>
      </c>
      <c r="O266" s="4">
        <f t="shared" ref="O266:O273" si="40">SUMIF($D:$D,$M266,G:G)</f>
        <v>0</v>
      </c>
      <c r="P266" s="4">
        <f t="shared" ref="P266:P273" si="41">SUMIF($D:$D,$M266,H:H)</f>
        <v>0</v>
      </c>
      <c r="Q266" s="4">
        <f t="shared" ref="Q266:Q273" si="42">SUMIF($D:$D,$M266,I:I)</f>
        <v>0</v>
      </c>
      <c r="R266" s="4">
        <f t="shared" si="35"/>
        <v>0</v>
      </c>
    </row>
    <row r="267" spans="12:18" x14ac:dyDescent="0.25">
      <c r="L267" s="6" t="s">
        <v>77</v>
      </c>
      <c r="M267" s="28" t="s">
        <v>260</v>
      </c>
      <c r="N267" s="6" t="s">
        <v>7</v>
      </c>
      <c r="O267" s="4">
        <f t="shared" si="40"/>
        <v>0</v>
      </c>
      <c r="P267" s="4">
        <f t="shared" si="41"/>
        <v>0</v>
      </c>
      <c r="Q267" s="4">
        <f t="shared" si="42"/>
        <v>0</v>
      </c>
      <c r="R267" s="4">
        <f t="shared" ref="R267:R273" si="43">SUM(O267:Q267)</f>
        <v>0</v>
      </c>
    </row>
    <row r="268" spans="12:18" x14ac:dyDescent="0.25">
      <c r="L268" s="6" t="s">
        <v>77</v>
      </c>
      <c r="M268" s="28" t="s">
        <v>117</v>
      </c>
      <c r="N268" s="6" t="s">
        <v>7</v>
      </c>
      <c r="O268" s="4">
        <f t="shared" si="40"/>
        <v>7</v>
      </c>
      <c r="P268" s="4">
        <f t="shared" si="41"/>
        <v>0</v>
      </c>
      <c r="Q268" s="4">
        <f t="shared" si="42"/>
        <v>0</v>
      </c>
      <c r="R268" s="4">
        <f t="shared" si="43"/>
        <v>7</v>
      </c>
    </row>
    <row r="269" spans="12:18" x14ac:dyDescent="0.25">
      <c r="L269" s="6" t="s">
        <v>77</v>
      </c>
      <c r="M269" s="28" t="s">
        <v>118</v>
      </c>
      <c r="N269" s="6" t="s">
        <v>7</v>
      </c>
      <c r="O269" s="4">
        <f t="shared" si="40"/>
        <v>0</v>
      </c>
      <c r="P269" s="4">
        <f t="shared" si="41"/>
        <v>0</v>
      </c>
      <c r="Q269" s="4">
        <f t="shared" si="42"/>
        <v>0</v>
      </c>
      <c r="R269" s="4">
        <f t="shared" si="43"/>
        <v>0</v>
      </c>
    </row>
    <row r="270" spans="12:18" x14ac:dyDescent="0.25">
      <c r="L270" s="6" t="s">
        <v>77</v>
      </c>
      <c r="M270" s="28" t="s">
        <v>119</v>
      </c>
      <c r="N270" s="6" t="s">
        <v>7</v>
      </c>
      <c r="O270" s="4">
        <f t="shared" si="40"/>
        <v>0</v>
      </c>
      <c r="P270" s="4">
        <f t="shared" si="41"/>
        <v>0</v>
      </c>
      <c r="Q270" s="4">
        <f t="shared" si="42"/>
        <v>0</v>
      </c>
      <c r="R270" s="4">
        <f t="shared" si="43"/>
        <v>0</v>
      </c>
    </row>
    <row r="271" spans="12:18" x14ac:dyDescent="0.25">
      <c r="L271" s="6" t="s">
        <v>77</v>
      </c>
      <c r="M271" s="28" t="s">
        <v>120</v>
      </c>
      <c r="N271" s="6" t="s">
        <v>7</v>
      </c>
      <c r="O271" s="4">
        <f t="shared" si="40"/>
        <v>0</v>
      </c>
      <c r="P271" s="4">
        <f t="shared" si="41"/>
        <v>0</v>
      </c>
      <c r="Q271" s="4">
        <f t="shared" si="42"/>
        <v>0</v>
      </c>
      <c r="R271" s="4">
        <f t="shared" si="43"/>
        <v>0</v>
      </c>
    </row>
    <row r="272" spans="12:18" x14ac:dyDescent="0.25">
      <c r="L272" s="6" t="s">
        <v>77</v>
      </c>
      <c r="M272" s="28" t="s">
        <v>121</v>
      </c>
      <c r="N272" s="6" t="s">
        <v>7</v>
      </c>
      <c r="O272" s="4">
        <f t="shared" si="40"/>
        <v>0</v>
      </c>
      <c r="P272" s="4">
        <f t="shared" si="41"/>
        <v>0</v>
      </c>
      <c r="Q272" s="4">
        <f t="shared" si="42"/>
        <v>0</v>
      </c>
      <c r="R272" s="4">
        <f t="shared" si="43"/>
        <v>0</v>
      </c>
    </row>
    <row r="273" spans="12:18" x14ac:dyDescent="0.25">
      <c r="L273" s="6" t="s">
        <v>77</v>
      </c>
      <c r="M273" s="28" t="s">
        <v>122</v>
      </c>
      <c r="N273" s="6" t="s">
        <v>7</v>
      </c>
      <c r="O273" s="4">
        <f t="shared" si="40"/>
        <v>0</v>
      </c>
      <c r="P273" s="4">
        <f t="shared" si="41"/>
        <v>0</v>
      </c>
      <c r="Q273" s="4">
        <f t="shared" si="42"/>
        <v>0</v>
      </c>
      <c r="R273" s="4">
        <f t="shared" si="43"/>
        <v>0</v>
      </c>
    </row>
  </sheetData>
  <autoFilter ref="A1:V206" xr:uid="{F8453D2D-3C06-43F5-B115-96B76580AC68}">
    <filterColumn colId="3">
      <filters>
        <filter val="BOLAANG MONGONDOW SELATAN"/>
      </filters>
    </filterColumn>
  </autoFilter>
  <sortState xmlns:xlrd2="http://schemas.microsoft.com/office/spreadsheetml/2017/richdata2" ref="A2:J200">
    <sortCondition ref="A2:A200"/>
    <sortCondition ref="D2:D200"/>
    <sortCondition ref="C2:C200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tabColor theme="1"/>
  </sheetPr>
  <dimension ref="A1:R273"/>
  <sheetViews>
    <sheetView topLeftCell="F1" zoomScaleNormal="100" workbookViewId="0">
      <selection activeCell="J1" sqref="J1:J1048576"/>
    </sheetView>
  </sheetViews>
  <sheetFormatPr defaultRowHeight="15" outlineLevelCol="1" x14ac:dyDescent="0.25"/>
  <cols>
    <col min="1" max="1" width="13.42578125" bestFit="1" customWidth="1"/>
    <col min="2" max="2" width="16.5703125" bestFit="1" customWidth="1"/>
    <col min="3" max="3" width="26.85546875" bestFit="1" customWidth="1"/>
    <col min="4" max="4" width="33.85546875" bestFit="1" customWidth="1"/>
    <col min="5" max="5" width="57.5703125" hidden="1" customWidth="1" outlineLevel="1"/>
    <col min="6" max="6" width="13.42578125" bestFit="1" customWidth="1" collapsed="1"/>
    <col min="7" max="9" width="4.5703125" style="104" bestFit="1" customWidth="1"/>
    <col min="10" max="10" width="8.5703125" style="104" bestFit="1" customWidth="1"/>
    <col min="12" max="12" width="17.85546875" style="75" bestFit="1" customWidth="1"/>
    <col min="13" max="13" width="33.85546875" bestFit="1" customWidth="1"/>
    <col min="14" max="14" width="13.42578125" bestFit="1" customWidth="1"/>
    <col min="15" max="15" width="6.42578125" bestFit="1" customWidth="1"/>
    <col min="16" max="16" width="6.140625" bestFit="1" customWidth="1"/>
    <col min="17" max="17" width="6.42578125" bestFit="1" customWidth="1"/>
    <col min="18" max="18" width="8.5703125" bestFit="1" customWidth="1"/>
    <col min="19" max="19" width="6" bestFit="1" customWidth="1"/>
  </cols>
  <sheetData>
    <row r="1" spans="1:18" ht="15.75" x14ac:dyDescent="0.25">
      <c r="A1" s="2" t="s">
        <v>0</v>
      </c>
      <c r="B1" s="2" t="s">
        <v>233</v>
      </c>
      <c r="C1" s="2" t="s">
        <v>234</v>
      </c>
      <c r="D1" s="2" t="s">
        <v>20</v>
      </c>
      <c r="E1" s="2" t="str">
        <f t="shared" ref="E1" si="0">C1&amp;"-"&amp;D1</f>
        <v>SALES CLUSTER-KABUPATEN</v>
      </c>
      <c r="F1" s="2" t="s">
        <v>11</v>
      </c>
      <c r="G1" s="105" t="s">
        <v>13</v>
      </c>
      <c r="H1" s="105" t="s">
        <v>14</v>
      </c>
      <c r="I1" s="105" t="s">
        <v>15</v>
      </c>
      <c r="J1" s="105" t="s">
        <v>19</v>
      </c>
      <c r="L1" s="19" t="s">
        <v>215</v>
      </c>
    </row>
    <row r="2" spans="1:18" x14ac:dyDescent="0.25">
      <c r="A2" s="20" t="s">
        <v>1</v>
      </c>
      <c r="B2" s="20" t="s">
        <v>235</v>
      </c>
      <c r="C2" s="20" t="s">
        <v>236</v>
      </c>
      <c r="D2" s="20" t="s">
        <v>21</v>
      </c>
      <c r="E2" s="20" t="str">
        <f t="shared" ref="E2:E34" si="1">C2&amp;"-"&amp;D2</f>
        <v>BANUA ENAM-BALANGAN</v>
      </c>
      <c r="F2" s="21" t="s">
        <v>9</v>
      </c>
      <c r="G2" s="103">
        <v>8</v>
      </c>
      <c r="H2" s="103">
        <v>0</v>
      </c>
      <c r="I2" s="103">
        <v>0</v>
      </c>
      <c r="J2" s="103">
        <f t="shared" ref="J2:J65" si="2">SUM(G2:I2)</f>
        <v>8</v>
      </c>
    </row>
    <row r="3" spans="1:18" x14ac:dyDescent="0.25">
      <c r="A3" s="20" t="s">
        <v>1</v>
      </c>
      <c r="B3" s="20" t="s">
        <v>235</v>
      </c>
      <c r="C3" s="20" t="s">
        <v>237</v>
      </c>
      <c r="D3" s="20" t="s">
        <v>22</v>
      </c>
      <c r="E3" s="20" t="str">
        <f t="shared" si="1"/>
        <v>MARTAPURA-BANJAR</v>
      </c>
      <c r="F3" s="21" t="s">
        <v>9</v>
      </c>
      <c r="G3" s="103">
        <v>51</v>
      </c>
      <c r="H3" s="103">
        <v>43</v>
      </c>
      <c r="I3" s="103">
        <v>41</v>
      </c>
      <c r="J3" s="103">
        <f t="shared" si="2"/>
        <v>135</v>
      </c>
      <c r="M3" s="46" t="s">
        <v>257</v>
      </c>
      <c r="N3" s="46" t="s">
        <v>11</v>
      </c>
      <c r="O3" s="55" t="s">
        <v>13</v>
      </c>
      <c r="P3" s="55" t="s">
        <v>14</v>
      </c>
      <c r="Q3" s="55" t="s">
        <v>15</v>
      </c>
      <c r="R3" s="55" t="s">
        <v>19</v>
      </c>
    </row>
    <row r="4" spans="1:18" x14ac:dyDescent="0.25">
      <c r="A4" s="20" t="s">
        <v>1</v>
      </c>
      <c r="B4" s="20" t="s">
        <v>235</v>
      </c>
      <c r="C4" s="20" t="s">
        <v>235</v>
      </c>
      <c r="D4" s="20" t="s">
        <v>23</v>
      </c>
      <c r="E4" s="20" t="str">
        <f t="shared" si="1"/>
        <v>BANJARMASIN-BARITO KUALA</v>
      </c>
      <c r="F4" s="21" t="s">
        <v>9</v>
      </c>
      <c r="G4" s="103">
        <v>17</v>
      </c>
      <c r="H4" s="103">
        <v>8</v>
      </c>
      <c r="I4" s="103">
        <v>7</v>
      </c>
      <c r="J4" s="103">
        <f t="shared" si="2"/>
        <v>32</v>
      </c>
      <c r="M4" s="51" t="s">
        <v>18</v>
      </c>
      <c r="N4" s="52" t="s">
        <v>9</v>
      </c>
      <c r="O4" s="53">
        <f>SUM(O5:O7)</f>
        <v>2756</v>
      </c>
      <c r="P4" s="53">
        <f t="shared" ref="P4:Q4" si="3">SUM(P5:P7)</f>
        <v>2100</v>
      </c>
      <c r="Q4" s="53">
        <f t="shared" si="3"/>
        <v>3628</v>
      </c>
      <c r="R4" s="53">
        <f>SUM(O4:Q4)</f>
        <v>8484</v>
      </c>
    </row>
    <row r="5" spans="1:18" x14ac:dyDescent="0.25">
      <c r="A5" s="20" t="s">
        <v>1</v>
      </c>
      <c r="B5" s="20" t="s">
        <v>238</v>
      </c>
      <c r="C5" s="20" t="s">
        <v>239</v>
      </c>
      <c r="D5" s="20" t="s">
        <v>24</v>
      </c>
      <c r="E5" s="20" t="str">
        <f t="shared" si="1"/>
        <v>BARITO RAYA-BARITO SELATAN</v>
      </c>
      <c r="F5" s="21" t="s">
        <v>9</v>
      </c>
      <c r="G5" s="103">
        <v>0</v>
      </c>
      <c r="H5" s="103">
        <v>0</v>
      </c>
      <c r="I5" s="103">
        <v>0</v>
      </c>
      <c r="J5" s="103">
        <f t="shared" si="2"/>
        <v>0</v>
      </c>
      <c r="M5" s="48" t="s">
        <v>1</v>
      </c>
      <c r="N5" s="49" t="s">
        <v>9</v>
      </c>
      <c r="O5" s="50">
        <f>SUMIF($A:$A,"KALIMANTAN",G:G)</f>
        <v>1531</v>
      </c>
      <c r="P5" s="50">
        <f>SUMIF($A:$A,"KALIMANTAN",H:H)</f>
        <v>1161</v>
      </c>
      <c r="Q5" s="50">
        <f>SUMIF($A:$A,"KALIMANTAN",I:I)</f>
        <v>1340</v>
      </c>
      <c r="R5" s="50">
        <f t="shared" ref="R5:R7" si="4">SUM(O5:Q5)</f>
        <v>4032</v>
      </c>
    </row>
    <row r="6" spans="1:18" x14ac:dyDescent="0.25">
      <c r="A6" s="20" t="s">
        <v>1</v>
      </c>
      <c r="B6" s="20" t="s">
        <v>238</v>
      </c>
      <c r="C6" s="20" t="s">
        <v>239</v>
      </c>
      <c r="D6" s="20" t="s">
        <v>25</v>
      </c>
      <c r="E6" s="20" t="str">
        <f t="shared" si="1"/>
        <v>BARITO RAYA-BARITO TIMUR</v>
      </c>
      <c r="F6" s="21" t="s">
        <v>9</v>
      </c>
      <c r="G6" s="103">
        <v>0</v>
      </c>
      <c r="H6" s="103">
        <v>0</v>
      </c>
      <c r="I6" s="103">
        <v>0</v>
      </c>
      <c r="J6" s="103">
        <f t="shared" si="2"/>
        <v>0</v>
      </c>
      <c r="M6" s="48" t="s">
        <v>2</v>
      </c>
      <c r="N6" s="49" t="s">
        <v>9</v>
      </c>
      <c r="O6" s="50">
        <f>SUMIF($A:$A,"SULAWESI",G:G)</f>
        <v>1225</v>
      </c>
      <c r="P6" s="50">
        <f>SUMIF($A:$A,"SULAWESI",H:H)</f>
        <v>939</v>
      </c>
      <c r="Q6" s="50">
        <f>SUMIF($A:$A,"SULAWESI",I:I)</f>
        <v>2288</v>
      </c>
      <c r="R6" s="50">
        <f t="shared" si="4"/>
        <v>4452</v>
      </c>
    </row>
    <row r="7" spans="1:18" x14ac:dyDescent="0.25">
      <c r="A7" s="20" t="s">
        <v>1</v>
      </c>
      <c r="B7" s="20" t="s">
        <v>238</v>
      </c>
      <c r="C7" s="20" t="s">
        <v>239</v>
      </c>
      <c r="D7" s="20" t="s">
        <v>26</v>
      </c>
      <c r="E7" s="20" t="str">
        <f t="shared" si="1"/>
        <v>BARITO RAYA-BARITO UTARA</v>
      </c>
      <c r="F7" s="21" t="s">
        <v>9</v>
      </c>
      <c r="G7" s="103">
        <v>0</v>
      </c>
      <c r="H7" s="103">
        <v>0</v>
      </c>
      <c r="I7" s="103">
        <v>0</v>
      </c>
      <c r="J7" s="103">
        <f t="shared" si="2"/>
        <v>0</v>
      </c>
      <c r="M7" s="48" t="s">
        <v>77</v>
      </c>
      <c r="N7" s="49" t="s">
        <v>9</v>
      </c>
      <c r="O7" s="50">
        <f>SUMIF($A:$A,"PUMA",G:G)</f>
        <v>0</v>
      </c>
      <c r="P7" s="50">
        <f>SUMIF($A:$A,"PUMA",H:H)</f>
        <v>0</v>
      </c>
      <c r="Q7" s="50">
        <f>SUMIF($A:$A,"PUMA",I:I)</f>
        <v>0</v>
      </c>
      <c r="R7" s="50">
        <f t="shared" si="4"/>
        <v>0</v>
      </c>
    </row>
    <row r="8" spans="1:18" x14ac:dyDescent="0.25">
      <c r="A8" s="20" t="s">
        <v>1</v>
      </c>
      <c r="B8" s="20" t="s">
        <v>240</v>
      </c>
      <c r="C8" s="20" t="s">
        <v>66</v>
      </c>
      <c r="D8" s="20" t="s">
        <v>27</v>
      </c>
      <c r="E8" s="20" t="str">
        <f t="shared" si="1"/>
        <v>SAMBAS-BENGKAYANG</v>
      </c>
      <c r="F8" s="21" t="s">
        <v>9</v>
      </c>
      <c r="G8" s="103">
        <v>37</v>
      </c>
      <c r="H8" s="103">
        <v>15</v>
      </c>
      <c r="I8" s="103">
        <v>21</v>
      </c>
      <c r="J8" s="103">
        <f t="shared" si="2"/>
        <v>73</v>
      </c>
    </row>
    <row r="9" spans="1:18" x14ac:dyDescent="0.25">
      <c r="A9" s="20" t="s">
        <v>1</v>
      </c>
      <c r="B9" s="20" t="s">
        <v>241</v>
      </c>
      <c r="C9" s="20" t="s">
        <v>242</v>
      </c>
      <c r="D9" s="20" t="s">
        <v>28</v>
      </c>
      <c r="E9" s="20" t="str">
        <f t="shared" si="1"/>
        <v>KALTARA-BERAU</v>
      </c>
      <c r="F9" s="21" t="s">
        <v>9</v>
      </c>
      <c r="G9" s="103">
        <v>0</v>
      </c>
      <c r="H9" s="103">
        <v>0</v>
      </c>
      <c r="I9" s="103">
        <v>0</v>
      </c>
      <c r="J9" s="103">
        <f t="shared" si="2"/>
        <v>0</v>
      </c>
      <c r="L9" s="46" t="s">
        <v>0</v>
      </c>
      <c r="M9" s="46" t="s">
        <v>233</v>
      </c>
      <c r="N9" s="46" t="s">
        <v>11</v>
      </c>
      <c r="O9" s="55" t="s">
        <v>13</v>
      </c>
      <c r="P9" s="55" t="s">
        <v>14</v>
      </c>
      <c r="Q9" s="55" t="s">
        <v>15</v>
      </c>
      <c r="R9" s="55" t="s">
        <v>19</v>
      </c>
    </row>
    <row r="10" spans="1:18" x14ac:dyDescent="0.25">
      <c r="A10" s="20" t="s">
        <v>1</v>
      </c>
      <c r="B10" s="20" t="s">
        <v>241</v>
      </c>
      <c r="C10" s="20" t="s">
        <v>242</v>
      </c>
      <c r="D10" s="20" t="s">
        <v>29</v>
      </c>
      <c r="E10" s="20" t="str">
        <f t="shared" si="1"/>
        <v>KALTARA-BULUNGAN</v>
      </c>
      <c r="F10" s="21" t="s">
        <v>9</v>
      </c>
      <c r="G10" s="103">
        <v>0</v>
      </c>
      <c r="H10" s="103">
        <v>0</v>
      </c>
      <c r="I10" s="103">
        <v>0</v>
      </c>
      <c r="J10" s="103">
        <f t="shared" si="2"/>
        <v>0</v>
      </c>
      <c r="L10" s="49" t="s">
        <v>1</v>
      </c>
      <c r="M10" s="48" t="s">
        <v>245</v>
      </c>
      <c r="N10" s="49" t="s">
        <v>9</v>
      </c>
      <c r="O10" s="50">
        <f t="shared" ref="O10:O25" si="5">SUMIF($B:$B,$M10,G:G)</f>
        <v>171</v>
      </c>
      <c r="P10" s="50">
        <f t="shared" ref="P10:P25" si="6">SUMIF($B:$B,$M10,H:H)</f>
        <v>151</v>
      </c>
      <c r="Q10" s="50">
        <f t="shared" ref="Q10:Q25" si="7">SUMIF($B:$B,$M10,I:I)</f>
        <v>134</v>
      </c>
      <c r="R10" s="50">
        <f t="shared" ref="R10:R25" si="8">SUM(O10:Q10)</f>
        <v>456</v>
      </c>
    </row>
    <row r="11" spans="1:18" x14ac:dyDescent="0.25">
      <c r="A11" s="20" t="s">
        <v>1</v>
      </c>
      <c r="B11" s="20" t="s">
        <v>238</v>
      </c>
      <c r="C11" s="20" t="s">
        <v>243</v>
      </c>
      <c r="D11" s="20" t="s">
        <v>30</v>
      </c>
      <c r="E11" s="20" t="str">
        <f t="shared" si="1"/>
        <v>KOTAWARINGIN RAYA-GUNUNG MAS</v>
      </c>
      <c r="F11" s="21" t="s">
        <v>9</v>
      </c>
      <c r="G11" s="103">
        <v>0</v>
      </c>
      <c r="H11" s="103">
        <v>0</v>
      </c>
      <c r="I11" s="103">
        <v>0</v>
      </c>
      <c r="J11" s="103">
        <f t="shared" si="2"/>
        <v>0</v>
      </c>
      <c r="L11" s="49" t="s">
        <v>1</v>
      </c>
      <c r="M11" s="48" t="s">
        <v>235</v>
      </c>
      <c r="N11" s="49" t="s">
        <v>9</v>
      </c>
      <c r="O11" s="50">
        <f t="shared" si="5"/>
        <v>388</v>
      </c>
      <c r="P11" s="50">
        <f t="shared" si="6"/>
        <v>302</v>
      </c>
      <c r="Q11" s="50">
        <f t="shared" si="7"/>
        <v>281</v>
      </c>
      <c r="R11" s="50">
        <f t="shared" si="8"/>
        <v>971</v>
      </c>
    </row>
    <row r="12" spans="1:18" x14ac:dyDescent="0.25">
      <c r="A12" s="20" t="s">
        <v>1</v>
      </c>
      <c r="B12" s="20" t="s">
        <v>235</v>
      </c>
      <c r="C12" s="20" t="s">
        <v>236</v>
      </c>
      <c r="D12" s="20" t="s">
        <v>31</v>
      </c>
      <c r="E12" s="20" t="str">
        <f t="shared" si="1"/>
        <v>BANUA ENAM-HULU SUNGAI SELATAN</v>
      </c>
      <c r="F12" s="21" t="s">
        <v>9</v>
      </c>
      <c r="G12" s="103">
        <v>8</v>
      </c>
      <c r="H12" s="103">
        <v>7</v>
      </c>
      <c r="I12" s="103">
        <v>6</v>
      </c>
      <c r="J12" s="103">
        <f t="shared" si="2"/>
        <v>21</v>
      </c>
      <c r="L12" s="49" t="s">
        <v>1</v>
      </c>
      <c r="M12" s="48" t="s">
        <v>238</v>
      </c>
      <c r="N12" s="49" t="s">
        <v>9</v>
      </c>
      <c r="O12" s="50">
        <f t="shared" si="5"/>
        <v>101</v>
      </c>
      <c r="P12" s="50">
        <f t="shared" si="6"/>
        <v>82</v>
      </c>
      <c r="Q12" s="50">
        <f t="shared" si="7"/>
        <v>72</v>
      </c>
      <c r="R12" s="50">
        <f t="shared" si="8"/>
        <v>255</v>
      </c>
    </row>
    <row r="13" spans="1:18" x14ac:dyDescent="0.25">
      <c r="A13" s="20" t="s">
        <v>1</v>
      </c>
      <c r="B13" s="20" t="s">
        <v>235</v>
      </c>
      <c r="C13" s="20" t="s">
        <v>236</v>
      </c>
      <c r="D13" s="20" t="s">
        <v>32</v>
      </c>
      <c r="E13" s="20" t="str">
        <f t="shared" si="1"/>
        <v>BANUA ENAM-HULU SUNGAI TENGAH</v>
      </c>
      <c r="F13" s="21" t="s">
        <v>9</v>
      </c>
      <c r="G13" s="103">
        <v>12</v>
      </c>
      <c r="H13" s="103">
        <v>10</v>
      </c>
      <c r="I13" s="103">
        <v>6</v>
      </c>
      <c r="J13" s="103">
        <f t="shared" si="2"/>
        <v>28</v>
      </c>
      <c r="L13" s="49" t="s">
        <v>1</v>
      </c>
      <c r="M13" s="48" t="s">
        <v>240</v>
      </c>
      <c r="N13" s="49" t="s">
        <v>9</v>
      </c>
      <c r="O13" s="50">
        <f t="shared" si="5"/>
        <v>625</v>
      </c>
      <c r="P13" s="50">
        <f t="shared" si="6"/>
        <v>445</v>
      </c>
      <c r="Q13" s="50">
        <f t="shared" si="7"/>
        <v>613</v>
      </c>
      <c r="R13" s="50">
        <f t="shared" si="8"/>
        <v>1683</v>
      </c>
    </row>
    <row r="14" spans="1:18" x14ac:dyDescent="0.25">
      <c r="A14" s="20" t="s">
        <v>1</v>
      </c>
      <c r="B14" s="20" t="s">
        <v>235</v>
      </c>
      <c r="C14" s="20" t="s">
        <v>236</v>
      </c>
      <c r="D14" s="20" t="s">
        <v>33</v>
      </c>
      <c r="E14" s="20" t="str">
        <f t="shared" si="1"/>
        <v>BANUA ENAM-HULU SUNGAI UTARA</v>
      </c>
      <c r="F14" s="21" t="s">
        <v>9</v>
      </c>
      <c r="G14" s="103">
        <v>10</v>
      </c>
      <c r="H14" s="103">
        <v>10</v>
      </c>
      <c r="I14" s="103">
        <v>10</v>
      </c>
      <c r="J14" s="103">
        <f t="shared" si="2"/>
        <v>30</v>
      </c>
      <c r="L14" s="49" t="s">
        <v>1</v>
      </c>
      <c r="M14" s="48" t="s">
        <v>247</v>
      </c>
      <c r="N14" s="49" t="s">
        <v>9</v>
      </c>
      <c r="O14" s="50">
        <f t="shared" si="5"/>
        <v>246</v>
      </c>
      <c r="P14" s="50">
        <f t="shared" si="6"/>
        <v>181</v>
      </c>
      <c r="Q14" s="50">
        <f t="shared" si="7"/>
        <v>240</v>
      </c>
      <c r="R14" s="50">
        <f t="shared" si="8"/>
        <v>667</v>
      </c>
    </row>
    <row r="15" spans="1:18" x14ac:dyDescent="0.25">
      <c r="A15" s="20" t="s">
        <v>1</v>
      </c>
      <c r="B15" s="20" t="s">
        <v>238</v>
      </c>
      <c r="C15" s="20" t="s">
        <v>238</v>
      </c>
      <c r="D15" s="20" t="s">
        <v>34</v>
      </c>
      <c r="E15" s="20" t="str">
        <f t="shared" si="1"/>
        <v>PALANGKARAYA-KAPUAS</v>
      </c>
      <c r="F15" s="21" t="s">
        <v>9</v>
      </c>
      <c r="G15" s="103">
        <v>21</v>
      </c>
      <c r="H15" s="103">
        <v>18</v>
      </c>
      <c r="I15" s="103">
        <v>16</v>
      </c>
      <c r="J15" s="103">
        <f t="shared" si="2"/>
        <v>55</v>
      </c>
      <c r="L15" s="49" t="s">
        <v>1</v>
      </c>
      <c r="M15" s="48" t="s">
        <v>241</v>
      </c>
      <c r="N15" s="49" t="s">
        <v>9</v>
      </c>
      <c r="O15" s="50">
        <f t="shared" si="5"/>
        <v>0</v>
      </c>
      <c r="P15" s="50">
        <f t="shared" si="6"/>
        <v>0</v>
      </c>
      <c r="Q15" s="50">
        <f t="shared" si="7"/>
        <v>0</v>
      </c>
      <c r="R15" s="50">
        <f t="shared" si="8"/>
        <v>0</v>
      </c>
    </row>
    <row r="16" spans="1:18" x14ac:dyDescent="0.25">
      <c r="A16" s="20" t="s">
        <v>1</v>
      </c>
      <c r="B16" s="20" t="s">
        <v>240</v>
      </c>
      <c r="C16" s="20" t="s">
        <v>70</v>
      </c>
      <c r="D16" s="20" t="s">
        <v>35</v>
      </c>
      <c r="E16" s="20" t="str">
        <f t="shared" si="1"/>
        <v>SINTANG-KAPUAS HULU</v>
      </c>
      <c r="F16" s="21" t="s">
        <v>9</v>
      </c>
      <c r="G16" s="103">
        <v>0</v>
      </c>
      <c r="H16" s="103">
        <v>0</v>
      </c>
      <c r="I16" s="103">
        <v>0</v>
      </c>
      <c r="J16" s="103">
        <f t="shared" si="2"/>
        <v>0</v>
      </c>
      <c r="L16" s="49" t="s">
        <v>2</v>
      </c>
      <c r="M16" s="48" t="s">
        <v>3</v>
      </c>
      <c r="N16" s="49" t="s">
        <v>9</v>
      </c>
      <c r="O16" s="50">
        <f t="shared" si="5"/>
        <v>58</v>
      </c>
      <c r="P16" s="50">
        <f t="shared" si="6"/>
        <v>3</v>
      </c>
      <c r="Q16" s="50">
        <f t="shared" si="7"/>
        <v>233</v>
      </c>
      <c r="R16" s="50">
        <f t="shared" si="8"/>
        <v>294</v>
      </c>
    </row>
    <row r="17" spans="1:18" x14ac:dyDescent="0.25">
      <c r="A17" s="20" t="s">
        <v>1</v>
      </c>
      <c r="B17" s="20" t="s">
        <v>238</v>
      </c>
      <c r="C17" s="20" t="s">
        <v>243</v>
      </c>
      <c r="D17" s="20" t="s">
        <v>36</v>
      </c>
      <c r="E17" s="20" t="str">
        <f t="shared" si="1"/>
        <v>KOTAWARINGIN RAYA-KATINGAN</v>
      </c>
      <c r="F17" s="21" t="s">
        <v>9</v>
      </c>
      <c r="G17" s="103">
        <v>0</v>
      </c>
      <c r="H17" s="103">
        <v>0</v>
      </c>
      <c r="I17" s="103">
        <v>0</v>
      </c>
      <c r="J17" s="103">
        <f t="shared" si="2"/>
        <v>0</v>
      </c>
      <c r="L17" s="49" t="s">
        <v>2</v>
      </c>
      <c r="M17" s="48" t="s">
        <v>224</v>
      </c>
      <c r="N17" s="49" t="s">
        <v>9</v>
      </c>
      <c r="O17" s="50">
        <f t="shared" si="5"/>
        <v>0</v>
      </c>
      <c r="P17" s="50">
        <f t="shared" si="6"/>
        <v>0</v>
      </c>
      <c r="Q17" s="50">
        <f t="shared" si="7"/>
        <v>0</v>
      </c>
      <c r="R17" s="50">
        <f t="shared" si="8"/>
        <v>0</v>
      </c>
    </row>
    <row r="18" spans="1:18" x14ac:dyDescent="0.25">
      <c r="A18" s="20" t="s">
        <v>1</v>
      </c>
      <c r="B18" s="20" t="s">
        <v>240</v>
      </c>
      <c r="C18" s="20" t="s">
        <v>244</v>
      </c>
      <c r="D18" s="20" t="s">
        <v>37</v>
      </c>
      <c r="E18" s="20" t="str">
        <f t="shared" si="1"/>
        <v>KETAPANG KUBU RAYA-KAYONG UTARA</v>
      </c>
      <c r="F18" s="21" t="s">
        <v>9</v>
      </c>
      <c r="G18" s="103">
        <v>17</v>
      </c>
      <c r="H18" s="103">
        <v>5</v>
      </c>
      <c r="I18" s="103">
        <v>14</v>
      </c>
      <c r="J18" s="103">
        <f t="shared" si="2"/>
        <v>36</v>
      </c>
      <c r="L18" s="49" t="s">
        <v>2</v>
      </c>
      <c r="M18" s="48" t="s">
        <v>232</v>
      </c>
      <c r="N18" s="49" t="s">
        <v>9</v>
      </c>
      <c r="O18" s="50">
        <f t="shared" si="5"/>
        <v>609</v>
      </c>
      <c r="P18" s="50">
        <f t="shared" si="6"/>
        <v>475</v>
      </c>
      <c r="Q18" s="50">
        <f t="shared" si="7"/>
        <v>1117</v>
      </c>
      <c r="R18" s="50">
        <f t="shared" si="8"/>
        <v>2201</v>
      </c>
    </row>
    <row r="19" spans="1:18" x14ac:dyDescent="0.25">
      <c r="A19" s="20" t="s">
        <v>1</v>
      </c>
      <c r="B19" s="20" t="s">
        <v>240</v>
      </c>
      <c r="C19" s="20" t="s">
        <v>244</v>
      </c>
      <c r="D19" s="20" t="s">
        <v>38</v>
      </c>
      <c r="E19" s="20" t="str">
        <f t="shared" si="1"/>
        <v>KETAPANG KUBU RAYA-KETAPANG</v>
      </c>
      <c r="F19" s="21" t="s">
        <v>9</v>
      </c>
      <c r="G19" s="103">
        <v>47</v>
      </c>
      <c r="H19" s="103">
        <v>32</v>
      </c>
      <c r="I19" s="103">
        <v>66</v>
      </c>
      <c r="J19" s="103">
        <f t="shared" si="2"/>
        <v>145</v>
      </c>
      <c r="L19" s="49" t="s">
        <v>2</v>
      </c>
      <c r="M19" s="48" t="s">
        <v>229</v>
      </c>
      <c r="N19" s="49" t="s">
        <v>9</v>
      </c>
      <c r="O19" s="50">
        <f t="shared" si="5"/>
        <v>338</v>
      </c>
      <c r="P19" s="50">
        <f t="shared" si="6"/>
        <v>313</v>
      </c>
      <c r="Q19" s="50">
        <f t="shared" si="7"/>
        <v>529</v>
      </c>
      <c r="R19" s="50">
        <f t="shared" si="8"/>
        <v>1180</v>
      </c>
    </row>
    <row r="20" spans="1:18" x14ac:dyDescent="0.25">
      <c r="A20" s="20" t="s">
        <v>1</v>
      </c>
      <c r="B20" s="20" t="s">
        <v>245</v>
      </c>
      <c r="C20" s="20" t="s">
        <v>245</v>
      </c>
      <c r="D20" s="20" t="s">
        <v>39</v>
      </c>
      <c r="E20" s="20" t="str">
        <f t="shared" si="1"/>
        <v>BALIKPAPAN-KOTA BALIKPAPAN</v>
      </c>
      <c r="F20" s="21" t="s">
        <v>9</v>
      </c>
      <c r="G20" s="103">
        <v>142</v>
      </c>
      <c r="H20" s="103">
        <v>142</v>
      </c>
      <c r="I20" s="103">
        <v>127</v>
      </c>
      <c r="J20" s="103">
        <f t="shared" si="2"/>
        <v>411</v>
      </c>
      <c r="L20" s="49" t="s">
        <v>2</v>
      </c>
      <c r="M20" s="48" t="s">
        <v>226</v>
      </c>
      <c r="N20" s="49" t="s">
        <v>9</v>
      </c>
      <c r="O20" s="50">
        <f t="shared" si="5"/>
        <v>0</v>
      </c>
      <c r="P20" s="50">
        <f t="shared" si="6"/>
        <v>0</v>
      </c>
      <c r="Q20" s="50">
        <f t="shared" si="7"/>
        <v>0</v>
      </c>
      <c r="R20" s="50">
        <f t="shared" si="8"/>
        <v>0</v>
      </c>
    </row>
    <row r="21" spans="1:18" x14ac:dyDescent="0.25">
      <c r="A21" s="20" t="s">
        <v>1</v>
      </c>
      <c r="B21" s="20" t="s">
        <v>235</v>
      </c>
      <c r="C21" s="20" t="s">
        <v>237</v>
      </c>
      <c r="D21" s="20" t="s">
        <v>40</v>
      </c>
      <c r="E21" s="20" t="str">
        <f t="shared" si="1"/>
        <v>MARTAPURA-KOTA BANJAR BARU</v>
      </c>
      <c r="F21" s="21" t="s">
        <v>9</v>
      </c>
      <c r="G21" s="103">
        <v>71</v>
      </c>
      <c r="H21" s="103">
        <v>63</v>
      </c>
      <c r="I21" s="103">
        <v>62</v>
      </c>
      <c r="J21" s="103">
        <f t="shared" si="2"/>
        <v>196</v>
      </c>
      <c r="L21" s="49" t="s">
        <v>2</v>
      </c>
      <c r="M21" s="48" t="s">
        <v>227</v>
      </c>
      <c r="N21" s="49" t="s">
        <v>9</v>
      </c>
      <c r="O21" s="50">
        <f t="shared" si="5"/>
        <v>220</v>
      </c>
      <c r="P21" s="50">
        <f t="shared" si="6"/>
        <v>148</v>
      </c>
      <c r="Q21" s="50">
        <f t="shared" si="7"/>
        <v>409</v>
      </c>
      <c r="R21" s="50">
        <f t="shared" si="8"/>
        <v>777</v>
      </c>
    </row>
    <row r="22" spans="1:18" x14ac:dyDescent="0.25">
      <c r="A22" s="20" t="s">
        <v>1</v>
      </c>
      <c r="B22" s="20" t="s">
        <v>235</v>
      </c>
      <c r="C22" s="20" t="s">
        <v>235</v>
      </c>
      <c r="D22" s="20" t="s">
        <v>41</v>
      </c>
      <c r="E22" s="20" t="str">
        <f t="shared" si="1"/>
        <v>BANJARMASIN-KOTA BANJARMASIN</v>
      </c>
      <c r="F22" s="21" t="s">
        <v>9</v>
      </c>
      <c r="G22" s="103">
        <v>107</v>
      </c>
      <c r="H22" s="103">
        <v>107</v>
      </c>
      <c r="I22" s="103">
        <v>106</v>
      </c>
      <c r="J22" s="103">
        <f t="shared" si="2"/>
        <v>320</v>
      </c>
      <c r="L22" s="49" t="s">
        <v>77</v>
      </c>
      <c r="M22" s="48" t="s">
        <v>252</v>
      </c>
      <c r="N22" s="49" t="s">
        <v>9</v>
      </c>
      <c r="O22" s="50">
        <f t="shared" si="5"/>
        <v>0</v>
      </c>
      <c r="P22" s="50">
        <f t="shared" si="6"/>
        <v>0</v>
      </c>
      <c r="Q22" s="50">
        <f t="shared" si="7"/>
        <v>0</v>
      </c>
      <c r="R22" s="50">
        <f t="shared" si="8"/>
        <v>0</v>
      </c>
    </row>
    <row r="23" spans="1:18" x14ac:dyDescent="0.25">
      <c r="A23" s="20" t="s">
        <v>1</v>
      </c>
      <c r="B23" s="20" t="s">
        <v>235</v>
      </c>
      <c r="C23" s="20" t="s">
        <v>246</v>
      </c>
      <c r="D23" s="20" t="s">
        <v>42</v>
      </c>
      <c r="E23" s="20" t="str">
        <f t="shared" si="1"/>
        <v>KOTABARU-KOTA BARU</v>
      </c>
      <c r="F23" s="21" t="s">
        <v>9</v>
      </c>
      <c r="G23" s="103">
        <v>0</v>
      </c>
      <c r="H23" s="103">
        <v>0</v>
      </c>
      <c r="I23" s="103">
        <v>0</v>
      </c>
      <c r="J23" s="103">
        <f t="shared" si="2"/>
        <v>0</v>
      </c>
      <c r="L23" s="49" t="s">
        <v>77</v>
      </c>
      <c r="M23" s="48" t="s">
        <v>4</v>
      </c>
      <c r="N23" s="49" t="s">
        <v>9</v>
      </c>
      <c r="O23" s="50">
        <f t="shared" si="5"/>
        <v>0</v>
      </c>
      <c r="P23" s="50">
        <f t="shared" si="6"/>
        <v>0</v>
      </c>
      <c r="Q23" s="50">
        <f t="shared" si="7"/>
        <v>0</v>
      </c>
      <c r="R23" s="50">
        <f t="shared" si="8"/>
        <v>0</v>
      </c>
    </row>
    <row r="24" spans="1:18" x14ac:dyDescent="0.25">
      <c r="A24" s="20" t="s">
        <v>1</v>
      </c>
      <c r="B24" s="20" t="s">
        <v>247</v>
      </c>
      <c r="C24" s="20" t="s">
        <v>248</v>
      </c>
      <c r="D24" s="20" t="s">
        <v>43</v>
      </c>
      <c r="E24" s="20" t="str">
        <f t="shared" si="1"/>
        <v>BONTANG-KOTA BONTANG</v>
      </c>
      <c r="F24" s="21" t="s">
        <v>9</v>
      </c>
      <c r="G24" s="103">
        <v>21</v>
      </c>
      <c r="H24" s="103">
        <v>21</v>
      </c>
      <c r="I24" s="103">
        <v>39</v>
      </c>
      <c r="J24" s="103">
        <f t="shared" si="2"/>
        <v>81</v>
      </c>
      <c r="L24" s="49" t="s">
        <v>77</v>
      </c>
      <c r="M24" s="48" t="s">
        <v>5</v>
      </c>
      <c r="N24" s="49" t="s">
        <v>9</v>
      </c>
      <c r="O24" s="50">
        <f t="shared" si="5"/>
        <v>0</v>
      </c>
      <c r="P24" s="50">
        <f t="shared" si="6"/>
        <v>0</v>
      </c>
      <c r="Q24" s="50">
        <f t="shared" si="7"/>
        <v>0</v>
      </c>
      <c r="R24" s="50">
        <f t="shared" si="8"/>
        <v>0</v>
      </c>
    </row>
    <row r="25" spans="1:18" x14ac:dyDescent="0.25">
      <c r="A25" s="20" t="s">
        <v>1</v>
      </c>
      <c r="B25" s="20" t="s">
        <v>238</v>
      </c>
      <c r="C25" s="20" t="s">
        <v>238</v>
      </c>
      <c r="D25" s="20" t="s">
        <v>44</v>
      </c>
      <c r="E25" s="20" t="str">
        <f t="shared" si="1"/>
        <v>PALANGKARAYA-KOTA PALANGKARAYA</v>
      </c>
      <c r="F25" s="21" t="s">
        <v>9</v>
      </c>
      <c r="G25" s="103">
        <v>69</v>
      </c>
      <c r="H25" s="103">
        <v>64</v>
      </c>
      <c r="I25" s="103">
        <v>56</v>
      </c>
      <c r="J25" s="103">
        <f t="shared" si="2"/>
        <v>189</v>
      </c>
      <c r="L25" s="49" t="s">
        <v>77</v>
      </c>
      <c r="M25" s="48" t="s">
        <v>250</v>
      </c>
      <c r="N25" s="49" t="s">
        <v>9</v>
      </c>
      <c r="O25" s="50">
        <f t="shared" si="5"/>
        <v>0</v>
      </c>
      <c r="P25" s="50">
        <f t="shared" si="6"/>
        <v>0</v>
      </c>
      <c r="Q25" s="50">
        <f t="shared" si="7"/>
        <v>0</v>
      </c>
      <c r="R25" s="50">
        <f t="shared" si="8"/>
        <v>0</v>
      </c>
    </row>
    <row r="26" spans="1:18" x14ac:dyDescent="0.25">
      <c r="A26" s="30" t="s">
        <v>1</v>
      </c>
      <c r="B26" s="30" t="s">
        <v>240</v>
      </c>
      <c r="C26" s="30" t="s">
        <v>244</v>
      </c>
      <c r="D26" s="30" t="s">
        <v>45</v>
      </c>
      <c r="E26" s="30" t="str">
        <f t="shared" si="1"/>
        <v>KETAPANG KUBU RAYA-KOTA PONTIANAK</v>
      </c>
      <c r="F26" s="31" t="s">
        <v>9</v>
      </c>
      <c r="G26" s="104">
        <v>0</v>
      </c>
      <c r="H26" s="104">
        <v>0</v>
      </c>
      <c r="I26" s="103">
        <v>38</v>
      </c>
      <c r="J26" s="103">
        <f t="shared" si="2"/>
        <v>38</v>
      </c>
    </row>
    <row r="27" spans="1:18" x14ac:dyDescent="0.25">
      <c r="A27" s="20" t="s">
        <v>1</v>
      </c>
      <c r="B27" s="20" t="s">
        <v>240</v>
      </c>
      <c r="C27" s="20" t="s">
        <v>240</v>
      </c>
      <c r="D27" s="20" t="s">
        <v>45</v>
      </c>
      <c r="E27" s="20" t="str">
        <f t="shared" si="1"/>
        <v>PONTIANAK-KOTA PONTIANAK</v>
      </c>
      <c r="F27" s="21" t="s">
        <v>9</v>
      </c>
      <c r="G27" s="103">
        <v>140</v>
      </c>
      <c r="H27" s="103">
        <v>140</v>
      </c>
      <c r="I27" s="103">
        <v>129</v>
      </c>
      <c r="J27" s="103">
        <f t="shared" si="2"/>
        <v>409</v>
      </c>
      <c r="L27" s="46" t="s">
        <v>262</v>
      </c>
      <c r="M27" s="46" t="s">
        <v>234</v>
      </c>
      <c r="N27" s="46" t="s">
        <v>11</v>
      </c>
      <c r="O27" s="10" t="s">
        <v>13</v>
      </c>
      <c r="P27" s="10" t="s">
        <v>14</v>
      </c>
      <c r="Q27" s="10" t="s">
        <v>15</v>
      </c>
      <c r="R27" s="10" t="s">
        <v>19</v>
      </c>
    </row>
    <row r="28" spans="1:18" x14ac:dyDescent="0.25">
      <c r="A28" s="20" t="s">
        <v>1</v>
      </c>
      <c r="B28" s="20" t="s">
        <v>247</v>
      </c>
      <c r="C28" s="20" t="s">
        <v>247</v>
      </c>
      <c r="D28" s="20" t="s">
        <v>46</v>
      </c>
      <c r="E28" s="20" t="str">
        <f t="shared" si="1"/>
        <v>SAMARINDA-KOTA SAMARINDA</v>
      </c>
      <c r="F28" s="21" t="s">
        <v>9</v>
      </c>
      <c r="G28" s="103">
        <v>85</v>
      </c>
      <c r="H28" s="103">
        <v>82</v>
      </c>
      <c r="I28" s="103">
        <v>82</v>
      </c>
      <c r="J28" s="103">
        <f t="shared" si="2"/>
        <v>249</v>
      </c>
      <c r="L28" s="49" t="s">
        <v>1</v>
      </c>
      <c r="M28" s="48" t="s">
        <v>245</v>
      </c>
      <c r="N28" s="6" t="s">
        <v>9</v>
      </c>
      <c r="O28" s="50">
        <f t="shared" ref="O28:O70" si="9">SUMIF($C:$C,$M28,G:G)</f>
        <v>171</v>
      </c>
      <c r="P28" s="50">
        <f t="shared" ref="P28:P70" si="10">SUMIF($C:$C,$M28,H:H)</f>
        <v>151</v>
      </c>
      <c r="Q28" s="50">
        <f t="shared" ref="Q28:Q70" si="11">SUMIF($C:$C,$M28,I:I)</f>
        <v>134</v>
      </c>
      <c r="R28" s="50">
        <f>SUM(O28:Q28)</f>
        <v>456</v>
      </c>
    </row>
    <row r="29" spans="1:18" x14ac:dyDescent="0.25">
      <c r="A29" s="20" t="s">
        <v>1</v>
      </c>
      <c r="B29" s="20" t="s">
        <v>247</v>
      </c>
      <c r="C29" s="20" t="s">
        <v>255</v>
      </c>
      <c r="D29" s="20" t="s">
        <v>46</v>
      </c>
      <c r="E29" s="20" t="str">
        <f t="shared" si="1"/>
        <v>SAMARINDA OUTER-KOTA SAMARINDA</v>
      </c>
      <c r="F29" s="21" t="s">
        <v>9</v>
      </c>
      <c r="G29" s="103">
        <v>31</v>
      </c>
      <c r="H29" s="103">
        <v>30</v>
      </c>
      <c r="I29" s="103">
        <v>30</v>
      </c>
      <c r="J29" s="103">
        <f t="shared" si="2"/>
        <v>91</v>
      </c>
      <c r="L29" s="49" t="s">
        <v>1</v>
      </c>
      <c r="M29" s="48" t="s">
        <v>235</v>
      </c>
      <c r="N29" s="6" t="s">
        <v>9</v>
      </c>
      <c r="O29" s="50">
        <f t="shared" si="9"/>
        <v>124</v>
      </c>
      <c r="P29" s="50">
        <f t="shared" si="10"/>
        <v>115</v>
      </c>
      <c r="Q29" s="50">
        <f t="shared" si="11"/>
        <v>113</v>
      </c>
      <c r="R29" s="50">
        <f t="shared" ref="R29:R70" si="12">SUM(O29:Q29)</f>
        <v>352</v>
      </c>
    </row>
    <row r="30" spans="1:18" x14ac:dyDescent="0.25">
      <c r="A30" s="20" t="s">
        <v>1</v>
      </c>
      <c r="B30" s="20" t="s">
        <v>240</v>
      </c>
      <c r="C30" s="20" t="s">
        <v>66</v>
      </c>
      <c r="D30" s="20" t="s">
        <v>47</v>
      </c>
      <c r="E30" s="20" t="str">
        <f t="shared" si="1"/>
        <v>SAMBAS-KOTA SINGKAWANG</v>
      </c>
      <c r="F30" s="21" t="s">
        <v>9</v>
      </c>
      <c r="G30" s="103">
        <v>51</v>
      </c>
      <c r="H30" s="103">
        <v>51</v>
      </c>
      <c r="I30" s="103">
        <v>56</v>
      </c>
      <c r="J30" s="103">
        <f t="shared" si="2"/>
        <v>158</v>
      </c>
      <c r="L30" s="49" t="s">
        <v>1</v>
      </c>
      <c r="M30" s="48" t="s">
        <v>236</v>
      </c>
      <c r="N30" s="6" t="s">
        <v>9</v>
      </c>
      <c r="O30" s="50">
        <f t="shared" si="9"/>
        <v>75</v>
      </c>
      <c r="P30" s="50">
        <f t="shared" si="10"/>
        <v>50</v>
      </c>
      <c r="Q30" s="50">
        <f t="shared" si="11"/>
        <v>43</v>
      </c>
      <c r="R30" s="50">
        <f t="shared" si="12"/>
        <v>168</v>
      </c>
    </row>
    <row r="31" spans="1:18" x14ac:dyDescent="0.25">
      <c r="A31" s="20" t="s">
        <v>1</v>
      </c>
      <c r="B31" s="20" t="s">
        <v>241</v>
      </c>
      <c r="C31" s="20" t="s">
        <v>242</v>
      </c>
      <c r="D31" s="20" t="s">
        <v>48</v>
      </c>
      <c r="E31" s="20" t="str">
        <f t="shared" si="1"/>
        <v>KALTARA-KOTA TARAKAN</v>
      </c>
      <c r="F31" s="21" t="s">
        <v>9</v>
      </c>
      <c r="G31" s="103">
        <v>0</v>
      </c>
      <c r="H31" s="103">
        <v>0</v>
      </c>
      <c r="I31" s="103">
        <v>0</v>
      </c>
      <c r="J31" s="103">
        <f t="shared" si="2"/>
        <v>0</v>
      </c>
      <c r="L31" s="49" t="s">
        <v>1</v>
      </c>
      <c r="M31" s="48" t="s">
        <v>246</v>
      </c>
      <c r="N31" s="6" t="s">
        <v>9</v>
      </c>
      <c r="O31" s="50">
        <f t="shared" si="9"/>
        <v>27</v>
      </c>
      <c r="P31" s="50">
        <f t="shared" si="10"/>
        <v>10</v>
      </c>
      <c r="Q31" s="50">
        <f t="shared" si="11"/>
        <v>5</v>
      </c>
      <c r="R31" s="50">
        <f t="shared" si="12"/>
        <v>42</v>
      </c>
    </row>
    <row r="32" spans="1:18" x14ac:dyDescent="0.25">
      <c r="A32" s="20" t="s">
        <v>1</v>
      </c>
      <c r="B32" s="20" t="s">
        <v>238</v>
      </c>
      <c r="C32" s="20" t="s">
        <v>243</v>
      </c>
      <c r="D32" s="20" t="s">
        <v>49</v>
      </c>
      <c r="E32" s="20" t="str">
        <f t="shared" si="1"/>
        <v>KOTAWARINGIN RAYA-KOTA WARINGIN BARAT</v>
      </c>
      <c r="F32" s="21" t="s">
        <v>9</v>
      </c>
      <c r="G32" s="103">
        <v>0</v>
      </c>
      <c r="H32" s="103">
        <v>0</v>
      </c>
      <c r="I32" s="103">
        <v>0</v>
      </c>
      <c r="J32" s="103">
        <f t="shared" si="2"/>
        <v>0</v>
      </c>
      <c r="L32" s="49" t="s">
        <v>1</v>
      </c>
      <c r="M32" s="48" t="s">
        <v>237</v>
      </c>
      <c r="N32" s="6" t="s">
        <v>9</v>
      </c>
      <c r="O32" s="50">
        <f t="shared" si="9"/>
        <v>162</v>
      </c>
      <c r="P32" s="50">
        <f t="shared" si="10"/>
        <v>127</v>
      </c>
      <c r="Q32" s="50">
        <f t="shared" si="11"/>
        <v>120</v>
      </c>
      <c r="R32" s="50">
        <f t="shared" si="12"/>
        <v>409</v>
      </c>
    </row>
    <row r="33" spans="1:18" x14ac:dyDescent="0.25">
      <c r="A33" s="20" t="s">
        <v>1</v>
      </c>
      <c r="B33" s="20" t="s">
        <v>238</v>
      </c>
      <c r="C33" s="20" t="s">
        <v>243</v>
      </c>
      <c r="D33" s="20" t="s">
        <v>50</v>
      </c>
      <c r="E33" s="20" t="str">
        <f t="shared" si="1"/>
        <v>KOTAWARINGIN RAYA-KOTA WARINGIN TIMUR</v>
      </c>
      <c r="F33" s="21" t="s">
        <v>9</v>
      </c>
      <c r="G33" s="103">
        <v>0</v>
      </c>
      <c r="H33" s="103">
        <v>0</v>
      </c>
      <c r="I33" s="103">
        <v>0</v>
      </c>
      <c r="J33" s="103">
        <f t="shared" si="2"/>
        <v>0</v>
      </c>
      <c r="L33" s="49" t="s">
        <v>1</v>
      </c>
      <c r="M33" s="48" t="s">
        <v>239</v>
      </c>
      <c r="N33" s="6" t="s">
        <v>9</v>
      </c>
      <c r="O33" s="50">
        <f t="shared" si="9"/>
        <v>0</v>
      </c>
      <c r="P33" s="50">
        <f t="shared" si="10"/>
        <v>0</v>
      </c>
      <c r="Q33" s="50">
        <f t="shared" si="11"/>
        <v>0</v>
      </c>
      <c r="R33" s="50">
        <f t="shared" si="12"/>
        <v>0</v>
      </c>
    </row>
    <row r="34" spans="1:18" x14ac:dyDescent="0.25">
      <c r="A34" s="20" t="s">
        <v>1</v>
      </c>
      <c r="B34" s="20" t="s">
        <v>240</v>
      </c>
      <c r="C34" s="20" t="s">
        <v>244</v>
      </c>
      <c r="D34" s="20" t="s">
        <v>51</v>
      </c>
      <c r="E34" s="20" t="str">
        <f t="shared" si="1"/>
        <v>KETAPANG KUBU RAYA-KUBU RAYA</v>
      </c>
      <c r="F34" s="21" t="s">
        <v>9</v>
      </c>
      <c r="G34" s="103">
        <v>67</v>
      </c>
      <c r="H34" s="103">
        <v>59</v>
      </c>
      <c r="I34" s="103">
        <v>86</v>
      </c>
      <c r="J34" s="103">
        <f t="shared" si="2"/>
        <v>212</v>
      </c>
      <c r="L34" s="49" t="s">
        <v>1</v>
      </c>
      <c r="M34" s="48" t="s">
        <v>243</v>
      </c>
      <c r="N34" s="6" t="s">
        <v>9</v>
      </c>
      <c r="O34" s="50">
        <f t="shared" si="9"/>
        <v>0</v>
      </c>
      <c r="P34" s="50">
        <f t="shared" si="10"/>
        <v>0</v>
      </c>
      <c r="Q34" s="50">
        <f t="shared" si="11"/>
        <v>0</v>
      </c>
      <c r="R34" s="50">
        <f t="shared" si="12"/>
        <v>0</v>
      </c>
    </row>
    <row r="35" spans="1:18" x14ac:dyDescent="0.25">
      <c r="A35" s="20" t="s">
        <v>1</v>
      </c>
      <c r="B35" s="20" t="s">
        <v>247</v>
      </c>
      <c r="C35" s="20" t="s">
        <v>249</v>
      </c>
      <c r="D35" s="20" t="s">
        <v>52</v>
      </c>
      <c r="E35" s="20" t="str">
        <f t="shared" ref="E35:E66" si="13">C35&amp;"-"&amp;D35</f>
        <v>KUTAI-KUTAI BARAT</v>
      </c>
      <c r="F35" s="21" t="s">
        <v>9</v>
      </c>
      <c r="G35" s="103">
        <v>0</v>
      </c>
      <c r="H35" s="103">
        <v>0</v>
      </c>
      <c r="I35" s="103">
        <v>0</v>
      </c>
      <c r="J35" s="103">
        <f t="shared" si="2"/>
        <v>0</v>
      </c>
      <c r="L35" s="49" t="s">
        <v>1</v>
      </c>
      <c r="M35" s="48" t="s">
        <v>238</v>
      </c>
      <c r="N35" s="6" t="s">
        <v>9</v>
      </c>
      <c r="O35" s="50">
        <f t="shared" si="9"/>
        <v>101</v>
      </c>
      <c r="P35" s="50">
        <f t="shared" si="10"/>
        <v>82</v>
      </c>
      <c r="Q35" s="50">
        <f t="shared" si="11"/>
        <v>72</v>
      </c>
      <c r="R35" s="50">
        <f t="shared" si="12"/>
        <v>255</v>
      </c>
    </row>
    <row r="36" spans="1:18" x14ac:dyDescent="0.25">
      <c r="A36" s="20" t="s">
        <v>1</v>
      </c>
      <c r="B36" s="20" t="s">
        <v>247</v>
      </c>
      <c r="C36" s="20" t="s">
        <v>249</v>
      </c>
      <c r="D36" s="20" t="s">
        <v>53</v>
      </c>
      <c r="E36" s="20" t="str">
        <f t="shared" si="13"/>
        <v>KUTAI-KUTAI KARTANEGARA</v>
      </c>
      <c r="F36" s="21" t="s">
        <v>9</v>
      </c>
      <c r="G36" s="103">
        <v>87</v>
      </c>
      <c r="H36" s="103">
        <v>34</v>
      </c>
      <c r="I36" s="103">
        <v>80</v>
      </c>
      <c r="J36" s="103">
        <f t="shared" si="2"/>
        <v>201</v>
      </c>
      <c r="L36" s="49" t="s">
        <v>1</v>
      </c>
      <c r="M36" s="48" t="s">
        <v>244</v>
      </c>
      <c r="N36" s="6" t="s">
        <v>9</v>
      </c>
      <c r="O36" s="50">
        <f t="shared" si="9"/>
        <v>184</v>
      </c>
      <c r="P36" s="50">
        <f t="shared" si="10"/>
        <v>132</v>
      </c>
      <c r="Q36" s="50">
        <f t="shared" si="11"/>
        <v>253</v>
      </c>
      <c r="R36" s="50">
        <f t="shared" si="12"/>
        <v>569</v>
      </c>
    </row>
    <row r="37" spans="1:18" x14ac:dyDescent="0.25">
      <c r="A37" s="20" t="s">
        <v>1</v>
      </c>
      <c r="B37" s="20" t="s">
        <v>247</v>
      </c>
      <c r="C37" s="20" t="s">
        <v>248</v>
      </c>
      <c r="D37" s="20" t="s">
        <v>54</v>
      </c>
      <c r="E37" s="20" t="str">
        <f t="shared" si="13"/>
        <v>BONTANG-KUTAI TIMUR</v>
      </c>
      <c r="F37" s="21" t="s">
        <v>9</v>
      </c>
      <c r="G37" s="103">
        <v>22</v>
      </c>
      <c r="H37" s="103">
        <v>14</v>
      </c>
      <c r="I37" s="103">
        <v>9</v>
      </c>
      <c r="J37" s="103">
        <f t="shared" si="2"/>
        <v>45</v>
      </c>
      <c r="L37" s="49" t="s">
        <v>1</v>
      </c>
      <c r="M37" s="48" t="s">
        <v>240</v>
      </c>
      <c r="N37" s="6" t="s">
        <v>9</v>
      </c>
      <c r="O37" s="50">
        <f t="shared" si="9"/>
        <v>140</v>
      </c>
      <c r="P37" s="50">
        <f t="shared" si="10"/>
        <v>140</v>
      </c>
      <c r="Q37" s="50">
        <f t="shared" si="11"/>
        <v>129</v>
      </c>
      <c r="R37" s="50">
        <f t="shared" si="12"/>
        <v>409</v>
      </c>
    </row>
    <row r="38" spans="1:18" x14ac:dyDescent="0.25">
      <c r="A38" s="20" t="s">
        <v>1</v>
      </c>
      <c r="B38" s="20" t="s">
        <v>238</v>
      </c>
      <c r="C38" s="20" t="s">
        <v>243</v>
      </c>
      <c r="D38" s="20" t="s">
        <v>55</v>
      </c>
      <c r="E38" s="20" t="str">
        <f t="shared" si="13"/>
        <v>KOTAWARINGIN RAYA-LAMANDAU</v>
      </c>
      <c r="F38" s="21" t="s">
        <v>9</v>
      </c>
      <c r="G38" s="103">
        <v>0</v>
      </c>
      <c r="H38" s="103">
        <v>0</v>
      </c>
      <c r="I38" s="103">
        <v>0</v>
      </c>
      <c r="J38" s="103">
        <f t="shared" si="2"/>
        <v>0</v>
      </c>
      <c r="L38" s="49" t="s">
        <v>1</v>
      </c>
      <c r="M38" s="48" t="s">
        <v>66</v>
      </c>
      <c r="N38" s="6" t="s">
        <v>9</v>
      </c>
      <c r="O38" s="50">
        <f t="shared" si="9"/>
        <v>179</v>
      </c>
      <c r="P38" s="50">
        <f t="shared" si="10"/>
        <v>122</v>
      </c>
      <c r="Q38" s="50">
        <f t="shared" si="11"/>
        <v>137</v>
      </c>
      <c r="R38" s="50">
        <f t="shared" si="12"/>
        <v>438</v>
      </c>
    </row>
    <row r="39" spans="1:18" x14ac:dyDescent="0.25">
      <c r="A39" s="20" t="s">
        <v>1</v>
      </c>
      <c r="B39" s="20" t="s">
        <v>240</v>
      </c>
      <c r="C39" s="20" t="s">
        <v>66</v>
      </c>
      <c r="D39" s="20" t="s">
        <v>56</v>
      </c>
      <c r="E39" s="20" t="str">
        <f t="shared" si="13"/>
        <v>SAMBAS-LANDAK</v>
      </c>
      <c r="F39" s="21" t="s">
        <v>9</v>
      </c>
      <c r="G39" s="103">
        <v>33</v>
      </c>
      <c r="H39" s="103">
        <v>14</v>
      </c>
      <c r="I39" s="103">
        <v>16</v>
      </c>
      <c r="J39" s="103">
        <f t="shared" si="2"/>
        <v>63</v>
      </c>
      <c r="L39" s="49" t="s">
        <v>1</v>
      </c>
      <c r="M39" s="48" t="s">
        <v>70</v>
      </c>
      <c r="N39" s="6" t="s">
        <v>9</v>
      </c>
      <c r="O39" s="50">
        <f t="shared" si="9"/>
        <v>122</v>
      </c>
      <c r="P39" s="50">
        <f t="shared" si="10"/>
        <v>51</v>
      </c>
      <c r="Q39" s="50">
        <f t="shared" si="11"/>
        <v>94</v>
      </c>
      <c r="R39" s="50">
        <f t="shared" si="12"/>
        <v>267</v>
      </c>
    </row>
    <row r="40" spans="1:18" x14ac:dyDescent="0.25">
      <c r="A40" s="20" t="s">
        <v>1</v>
      </c>
      <c r="B40" s="20" t="s">
        <v>247</v>
      </c>
      <c r="C40" s="20" t="s">
        <v>249</v>
      </c>
      <c r="D40" s="20" t="s">
        <v>57</v>
      </c>
      <c r="E40" s="20" t="str">
        <f t="shared" si="13"/>
        <v>KUTAI-MAHAKAM ULU</v>
      </c>
      <c r="F40" s="21" t="s">
        <v>9</v>
      </c>
      <c r="G40" s="103">
        <v>0</v>
      </c>
      <c r="H40" s="103">
        <v>0</v>
      </c>
      <c r="I40" s="103">
        <v>0</v>
      </c>
      <c r="J40" s="103">
        <f t="shared" si="2"/>
        <v>0</v>
      </c>
      <c r="L40" s="49" t="s">
        <v>1</v>
      </c>
      <c r="M40" s="48" t="s">
        <v>248</v>
      </c>
      <c r="N40" s="6" t="s">
        <v>9</v>
      </c>
      <c r="O40" s="50">
        <f t="shared" si="9"/>
        <v>43</v>
      </c>
      <c r="P40" s="50">
        <f t="shared" si="10"/>
        <v>35</v>
      </c>
      <c r="Q40" s="50">
        <f t="shared" si="11"/>
        <v>48</v>
      </c>
      <c r="R40" s="50">
        <f t="shared" si="12"/>
        <v>126</v>
      </c>
    </row>
    <row r="41" spans="1:18" x14ac:dyDescent="0.25">
      <c r="A41" s="20" t="s">
        <v>1</v>
      </c>
      <c r="B41" s="20" t="s">
        <v>241</v>
      </c>
      <c r="C41" s="20" t="s">
        <v>242</v>
      </c>
      <c r="D41" s="20" t="s">
        <v>58</v>
      </c>
      <c r="E41" s="20" t="str">
        <f t="shared" si="13"/>
        <v>KALTARA-MALINAU</v>
      </c>
      <c r="F41" s="21" t="s">
        <v>9</v>
      </c>
      <c r="G41" s="103">
        <v>0</v>
      </c>
      <c r="H41" s="103">
        <v>0</v>
      </c>
      <c r="I41" s="103">
        <v>0</v>
      </c>
      <c r="J41" s="103">
        <f t="shared" si="2"/>
        <v>0</v>
      </c>
      <c r="L41" s="49" t="s">
        <v>1</v>
      </c>
      <c r="M41" s="48" t="s">
        <v>249</v>
      </c>
      <c r="N41" s="6" t="s">
        <v>9</v>
      </c>
      <c r="O41" s="50">
        <f t="shared" si="9"/>
        <v>87</v>
      </c>
      <c r="P41" s="50">
        <f t="shared" si="10"/>
        <v>34</v>
      </c>
      <c r="Q41" s="50">
        <f t="shared" si="11"/>
        <v>80</v>
      </c>
      <c r="R41" s="50">
        <f t="shared" si="12"/>
        <v>201</v>
      </c>
    </row>
    <row r="42" spans="1:18" x14ac:dyDescent="0.25">
      <c r="A42" s="20" t="s">
        <v>1</v>
      </c>
      <c r="B42" s="20" t="s">
        <v>240</v>
      </c>
      <c r="C42" s="20" t="s">
        <v>70</v>
      </c>
      <c r="D42" s="20" t="s">
        <v>59</v>
      </c>
      <c r="E42" s="20" t="str">
        <f t="shared" si="13"/>
        <v>SINTANG-MELAWI</v>
      </c>
      <c r="F42" s="21" t="s">
        <v>9</v>
      </c>
      <c r="G42" s="103">
        <v>7</v>
      </c>
      <c r="H42" s="103">
        <v>3</v>
      </c>
      <c r="I42" s="103">
        <v>2</v>
      </c>
      <c r="J42" s="103">
        <f t="shared" si="2"/>
        <v>12</v>
      </c>
      <c r="L42" s="49" t="s">
        <v>1</v>
      </c>
      <c r="M42" s="48" t="s">
        <v>247</v>
      </c>
      <c r="N42" s="6" t="s">
        <v>9</v>
      </c>
      <c r="O42" s="50">
        <f t="shared" si="9"/>
        <v>85</v>
      </c>
      <c r="P42" s="50">
        <f t="shared" si="10"/>
        <v>82</v>
      </c>
      <c r="Q42" s="50">
        <f t="shared" si="11"/>
        <v>82</v>
      </c>
      <c r="R42" s="50">
        <f t="shared" si="12"/>
        <v>249</v>
      </c>
    </row>
    <row r="43" spans="1:18" x14ac:dyDescent="0.25">
      <c r="A43" s="20" t="s">
        <v>1</v>
      </c>
      <c r="B43" s="20" t="s">
        <v>240</v>
      </c>
      <c r="C43" s="20" t="s">
        <v>244</v>
      </c>
      <c r="D43" s="20" t="s">
        <v>60</v>
      </c>
      <c r="E43" s="20" t="str">
        <f t="shared" si="13"/>
        <v>KETAPANG KUBU RAYA-MEMPAWAH</v>
      </c>
      <c r="F43" s="21" t="s">
        <v>9</v>
      </c>
      <c r="G43" s="103">
        <v>53</v>
      </c>
      <c r="H43" s="103">
        <v>36</v>
      </c>
      <c r="I43" s="103">
        <v>49</v>
      </c>
      <c r="J43" s="103">
        <f t="shared" si="2"/>
        <v>138</v>
      </c>
      <c r="L43" s="49" t="s">
        <v>1</v>
      </c>
      <c r="M43" s="48" t="s">
        <v>255</v>
      </c>
      <c r="N43" s="6" t="s">
        <v>9</v>
      </c>
      <c r="O43" s="50">
        <f t="shared" si="9"/>
        <v>31</v>
      </c>
      <c r="P43" s="50">
        <f t="shared" si="10"/>
        <v>30</v>
      </c>
      <c r="Q43" s="50">
        <f t="shared" si="11"/>
        <v>30</v>
      </c>
      <c r="R43" s="50">
        <f t="shared" si="12"/>
        <v>91</v>
      </c>
    </row>
    <row r="44" spans="1:18" x14ac:dyDescent="0.25">
      <c r="A44" s="20" t="s">
        <v>1</v>
      </c>
      <c r="B44" s="20" t="s">
        <v>238</v>
      </c>
      <c r="C44" s="20" t="s">
        <v>239</v>
      </c>
      <c r="D44" s="20" t="s">
        <v>61</v>
      </c>
      <c r="E44" s="20" t="str">
        <f t="shared" si="13"/>
        <v>BARITO RAYA-MURUNG RAYA</v>
      </c>
      <c r="F44" s="21" t="s">
        <v>9</v>
      </c>
      <c r="G44" s="103">
        <v>0</v>
      </c>
      <c r="H44" s="103">
        <v>0</v>
      </c>
      <c r="I44" s="103">
        <v>0</v>
      </c>
      <c r="J44" s="103">
        <f t="shared" si="2"/>
        <v>0</v>
      </c>
      <c r="L44" s="49" t="s">
        <v>1</v>
      </c>
      <c r="M44" s="48" t="s">
        <v>242</v>
      </c>
      <c r="N44" s="6" t="s">
        <v>9</v>
      </c>
      <c r="O44" s="50">
        <f t="shared" si="9"/>
        <v>0</v>
      </c>
      <c r="P44" s="50">
        <f t="shared" si="10"/>
        <v>0</v>
      </c>
      <c r="Q44" s="50">
        <f t="shared" si="11"/>
        <v>0</v>
      </c>
      <c r="R44" s="50">
        <f t="shared" si="12"/>
        <v>0</v>
      </c>
    </row>
    <row r="45" spans="1:18" x14ac:dyDescent="0.25">
      <c r="A45" s="20" t="s">
        <v>1</v>
      </c>
      <c r="B45" s="20" t="s">
        <v>241</v>
      </c>
      <c r="C45" s="20" t="s">
        <v>242</v>
      </c>
      <c r="D45" s="20" t="s">
        <v>62</v>
      </c>
      <c r="E45" s="20" t="str">
        <f t="shared" si="13"/>
        <v>KALTARA-NUNUKAN</v>
      </c>
      <c r="F45" s="21" t="s">
        <v>9</v>
      </c>
      <c r="G45" s="103">
        <v>0</v>
      </c>
      <c r="H45" s="103">
        <v>0</v>
      </c>
      <c r="I45" s="103">
        <v>0</v>
      </c>
      <c r="J45" s="103">
        <f t="shared" si="2"/>
        <v>0</v>
      </c>
      <c r="L45" s="49" t="s">
        <v>2</v>
      </c>
      <c r="M45" s="48" t="s">
        <v>3</v>
      </c>
      <c r="N45" s="6" t="s">
        <v>9</v>
      </c>
      <c r="O45" s="50">
        <f t="shared" si="9"/>
        <v>58</v>
      </c>
      <c r="P45" s="50">
        <f t="shared" si="10"/>
        <v>3</v>
      </c>
      <c r="Q45" s="50">
        <f t="shared" si="11"/>
        <v>233</v>
      </c>
      <c r="R45" s="50">
        <f t="shared" si="12"/>
        <v>294</v>
      </c>
    </row>
    <row r="46" spans="1:18" x14ac:dyDescent="0.25">
      <c r="A46" s="20" t="s">
        <v>1</v>
      </c>
      <c r="B46" s="20" t="s">
        <v>245</v>
      </c>
      <c r="C46" s="20" t="s">
        <v>245</v>
      </c>
      <c r="D46" s="20" t="s">
        <v>63</v>
      </c>
      <c r="E46" s="20" t="str">
        <f t="shared" si="13"/>
        <v>BALIKPAPAN-PASER</v>
      </c>
      <c r="F46" s="21" t="s">
        <v>9</v>
      </c>
      <c r="G46" s="103">
        <v>13</v>
      </c>
      <c r="H46" s="103">
        <v>0</v>
      </c>
      <c r="I46" s="103">
        <v>0</v>
      </c>
      <c r="J46" s="103">
        <f t="shared" si="2"/>
        <v>13</v>
      </c>
      <c r="L46" s="49" t="s">
        <v>2</v>
      </c>
      <c r="M46" s="48" t="s">
        <v>225</v>
      </c>
      <c r="N46" s="6" t="s">
        <v>9</v>
      </c>
      <c r="O46" s="50">
        <f t="shared" si="9"/>
        <v>0</v>
      </c>
      <c r="P46" s="50">
        <f t="shared" si="10"/>
        <v>0</v>
      </c>
      <c r="Q46" s="50">
        <f t="shared" si="11"/>
        <v>0</v>
      </c>
      <c r="R46" s="50">
        <f t="shared" si="12"/>
        <v>0</v>
      </c>
    </row>
    <row r="47" spans="1:18" x14ac:dyDescent="0.25">
      <c r="A47" s="20" t="s">
        <v>1</v>
      </c>
      <c r="B47" s="20" t="s">
        <v>245</v>
      </c>
      <c r="C47" s="20" t="s">
        <v>245</v>
      </c>
      <c r="D47" s="20" t="s">
        <v>64</v>
      </c>
      <c r="E47" s="20" t="str">
        <f t="shared" si="13"/>
        <v>BALIKPAPAN-PENAJAM PASER UTARA</v>
      </c>
      <c r="F47" s="21" t="s">
        <v>9</v>
      </c>
      <c r="G47" s="103">
        <v>16</v>
      </c>
      <c r="H47" s="103">
        <v>9</v>
      </c>
      <c r="I47" s="103">
        <v>7</v>
      </c>
      <c r="J47" s="103">
        <f t="shared" si="2"/>
        <v>32</v>
      </c>
      <c r="L47" s="49" t="s">
        <v>2</v>
      </c>
      <c r="M47" s="48" t="s">
        <v>224</v>
      </c>
      <c r="N47" s="6" t="s">
        <v>9</v>
      </c>
      <c r="O47" s="50">
        <f t="shared" si="9"/>
        <v>0</v>
      </c>
      <c r="P47" s="50">
        <f t="shared" si="10"/>
        <v>0</v>
      </c>
      <c r="Q47" s="50">
        <f t="shared" si="11"/>
        <v>0</v>
      </c>
      <c r="R47" s="50">
        <f t="shared" si="12"/>
        <v>0</v>
      </c>
    </row>
    <row r="48" spans="1:18" x14ac:dyDescent="0.25">
      <c r="A48" s="20" t="s">
        <v>1</v>
      </c>
      <c r="B48" s="20" t="s">
        <v>238</v>
      </c>
      <c r="C48" s="20" t="s">
        <v>238</v>
      </c>
      <c r="D48" s="20" t="s">
        <v>65</v>
      </c>
      <c r="E48" s="20" t="str">
        <f t="shared" si="13"/>
        <v>PALANGKARAYA-PULANG PISAU</v>
      </c>
      <c r="F48" s="21" t="s">
        <v>9</v>
      </c>
      <c r="G48" s="103">
        <v>11</v>
      </c>
      <c r="H48" s="103">
        <v>0</v>
      </c>
      <c r="I48" s="103">
        <v>0</v>
      </c>
      <c r="J48" s="103">
        <f t="shared" si="2"/>
        <v>11</v>
      </c>
      <c r="L48" s="49" t="s">
        <v>2</v>
      </c>
      <c r="M48" s="48" t="s">
        <v>157</v>
      </c>
      <c r="N48" s="6" t="s">
        <v>9</v>
      </c>
      <c r="O48" s="50">
        <f t="shared" si="9"/>
        <v>0</v>
      </c>
      <c r="P48" s="50">
        <f t="shared" si="10"/>
        <v>0</v>
      </c>
      <c r="Q48" s="50">
        <f t="shared" si="11"/>
        <v>0</v>
      </c>
      <c r="R48" s="50">
        <f t="shared" si="12"/>
        <v>0</v>
      </c>
    </row>
    <row r="49" spans="1:18" x14ac:dyDescent="0.25">
      <c r="A49" s="20" t="s">
        <v>1</v>
      </c>
      <c r="B49" s="20" t="s">
        <v>240</v>
      </c>
      <c r="C49" s="20" t="s">
        <v>66</v>
      </c>
      <c r="D49" s="20" t="s">
        <v>66</v>
      </c>
      <c r="E49" s="20" t="str">
        <f t="shared" si="13"/>
        <v>SAMBAS-SAMBAS</v>
      </c>
      <c r="F49" s="21" t="s">
        <v>9</v>
      </c>
      <c r="G49" s="103">
        <v>58</v>
      </c>
      <c r="H49" s="103">
        <v>42</v>
      </c>
      <c r="I49" s="103">
        <v>44</v>
      </c>
      <c r="J49" s="103">
        <f t="shared" si="2"/>
        <v>144</v>
      </c>
      <c r="L49" s="49" t="s">
        <v>2</v>
      </c>
      <c r="M49" s="48" t="s">
        <v>222</v>
      </c>
      <c r="N49" s="6" t="s">
        <v>9</v>
      </c>
      <c r="O49" s="50">
        <f t="shared" si="9"/>
        <v>107</v>
      </c>
      <c r="P49" s="50">
        <f t="shared" si="10"/>
        <v>85</v>
      </c>
      <c r="Q49" s="50">
        <f t="shared" si="11"/>
        <v>136</v>
      </c>
      <c r="R49" s="50">
        <f t="shared" si="12"/>
        <v>328</v>
      </c>
    </row>
    <row r="50" spans="1:18" x14ac:dyDescent="0.25">
      <c r="A50" s="20" t="s">
        <v>1</v>
      </c>
      <c r="B50" s="20" t="s">
        <v>240</v>
      </c>
      <c r="C50" s="20" t="s">
        <v>70</v>
      </c>
      <c r="D50" s="20" t="s">
        <v>67</v>
      </c>
      <c r="E50" s="20" t="str">
        <f t="shared" si="13"/>
        <v>SINTANG-SANGGAU</v>
      </c>
      <c r="F50" s="21" t="s">
        <v>9</v>
      </c>
      <c r="G50" s="103">
        <v>57</v>
      </c>
      <c r="H50" s="103">
        <v>20</v>
      </c>
      <c r="I50" s="103">
        <v>46</v>
      </c>
      <c r="J50" s="103">
        <f t="shared" si="2"/>
        <v>123</v>
      </c>
      <c r="L50" s="49" t="s">
        <v>2</v>
      </c>
      <c r="M50" s="48" t="s">
        <v>221</v>
      </c>
      <c r="N50" s="6" t="s">
        <v>9</v>
      </c>
      <c r="O50" s="50">
        <f t="shared" si="9"/>
        <v>123</v>
      </c>
      <c r="P50" s="50">
        <f t="shared" si="10"/>
        <v>30</v>
      </c>
      <c r="Q50" s="50">
        <f t="shared" si="11"/>
        <v>148</v>
      </c>
      <c r="R50" s="50">
        <f t="shared" si="12"/>
        <v>301</v>
      </c>
    </row>
    <row r="51" spans="1:18" x14ac:dyDescent="0.25">
      <c r="A51" s="20" t="s">
        <v>1</v>
      </c>
      <c r="B51" s="20" t="s">
        <v>240</v>
      </c>
      <c r="C51" s="20" t="s">
        <v>70</v>
      </c>
      <c r="D51" s="20" t="s">
        <v>68</v>
      </c>
      <c r="E51" s="20" t="str">
        <f t="shared" si="13"/>
        <v>SINTANG-SEKADAU</v>
      </c>
      <c r="F51" s="21" t="s">
        <v>9</v>
      </c>
      <c r="G51" s="103">
        <v>18</v>
      </c>
      <c r="H51" s="103">
        <v>5</v>
      </c>
      <c r="I51" s="103">
        <v>6</v>
      </c>
      <c r="J51" s="103">
        <f t="shared" si="2"/>
        <v>29</v>
      </c>
      <c r="L51" s="49" t="s">
        <v>2</v>
      </c>
      <c r="M51" s="48" t="s">
        <v>145</v>
      </c>
      <c r="N51" s="6" t="s">
        <v>9</v>
      </c>
      <c r="O51" s="50">
        <f t="shared" si="9"/>
        <v>86</v>
      </c>
      <c r="P51" s="50">
        <f t="shared" si="10"/>
        <v>145</v>
      </c>
      <c r="Q51" s="50">
        <f t="shared" si="11"/>
        <v>341</v>
      </c>
      <c r="R51" s="50">
        <f t="shared" si="12"/>
        <v>572</v>
      </c>
    </row>
    <row r="52" spans="1:18" x14ac:dyDescent="0.25">
      <c r="A52" s="20" t="s">
        <v>1</v>
      </c>
      <c r="B52" s="20" t="s">
        <v>238</v>
      </c>
      <c r="C52" s="20" t="s">
        <v>243</v>
      </c>
      <c r="D52" s="20" t="s">
        <v>69</v>
      </c>
      <c r="E52" s="20" t="str">
        <f t="shared" si="13"/>
        <v>KOTAWARINGIN RAYA-SERUYAN</v>
      </c>
      <c r="F52" s="21" t="s">
        <v>9</v>
      </c>
      <c r="G52" s="103">
        <v>0</v>
      </c>
      <c r="H52" s="103">
        <v>0</v>
      </c>
      <c r="I52" s="103">
        <v>0</v>
      </c>
      <c r="J52" s="103">
        <f t="shared" si="2"/>
        <v>0</v>
      </c>
      <c r="L52" s="49" t="s">
        <v>2</v>
      </c>
      <c r="M52" s="48" t="s">
        <v>231</v>
      </c>
      <c r="N52" s="6" t="s">
        <v>9</v>
      </c>
      <c r="O52" s="50">
        <f t="shared" si="9"/>
        <v>293</v>
      </c>
      <c r="P52" s="50">
        <f t="shared" si="10"/>
        <v>215</v>
      </c>
      <c r="Q52" s="50">
        <f t="shared" si="11"/>
        <v>492</v>
      </c>
      <c r="R52" s="50">
        <f t="shared" si="12"/>
        <v>1000</v>
      </c>
    </row>
    <row r="53" spans="1:18" x14ac:dyDescent="0.25">
      <c r="A53" s="20" t="s">
        <v>1</v>
      </c>
      <c r="B53" s="20" t="s">
        <v>240</v>
      </c>
      <c r="C53" s="20" t="s">
        <v>70</v>
      </c>
      <c r="D53" s="20" t="s">
        <v>70</v>
      </c>
      <c r="E53" s="20" t="str">
        <f t="shared" si="13"/>
        <v>SINTANG-SINTANG</v>
      </c>
      <c r="F53" s="21" t="s">
        <v>9</v>
      </c>
      <c r="G53" s="103">
        <v>40</v>
      </c>
      <c r="H53" s="103">
        <v>23</v>
      </c>
      <c r="I53" s="103">
        <v>40</v>
      </c>
      <c r="J53" s="103">
        <f t="shared" si="2"/>
        <v>103</v>
      </c>
      <c r="L53" s="49" t="s">
        <v>2</v>
      </c>
      <c r="M53" s="48" t="s">
        <v>223</v>
      </c>
      <c r="N53" s="6" t="s">
        <v>9</v>
      </c>
      <c r="O53" s="50">
        <f t="shared" si="9"/>
        <v>199</v>
      </c>
      <c r="P53" s="50">
        <f t="shared" si="10"/>
        <v>173</v>
      </c>
      <c r="Q53" s="50">
        <f t="shared" si="11"/>
        <v>282</v>
      </c>
      <c r="R53" s="50">
        <f t="shared" si="12"/>
        <v>654</v>
      </c>
    </row>
    <row r="54" spans="1:18" x14ac:dyDescent="0.25">
      <c r="A54" s="20" t="s">
        <v>1</v>
      </c>
      <c r="B54" s="20" t="s">
        <v>238</v>
      </c>
      <c r="C54" s="20" t="s">
        <v>243</v>
      </c>
      <c r="D54" s="20" t="s">
        <v>71</v>
      </c>
      <c r="E54" s="20" t="str">
        <f t="shared" si="13"/>
        <v>KOTAWARINGIN RAYA-SUKAMARA</v>
      </c>
      <c r="F54" s="21" t="s">
        <v>9</v>
      </c>
      <c r="G54" s="103">
        <v>0</v>
      </c>
      <c r="H54" s="103">
        <v>0</v>
      </c>
      <c r="I54" s="103">
        <v>0</v>
      </c>
      <c r="J54" s="103">
        <f t="shared" si="2"/>
        <v>0</v>
      </c>
      <c r="L54" s="49" t="s">
        <v>2</v>
      </c>
      <c r="M54" s="48" t="s">
        <v>229</v>
      </c>
      <c r="N54" s="6" t="s">
        <v>9</v>
      </c>
      <c r="O54" s="50">
        <f t="shared" si="9"/>
        <v>139</v>
      </c>
      <c r="P54" s="50">
        <f t="shared" si="10"/>
        <v>140</v>
      </c>
      <c r="Q54" s="50">
        <f t="shared" si="11"/>
        <v>247</v>
      </c>
      <c r="R54" s="50">
        <f t="shared" si="12"/>
        <v>526</v>
      </c>
    </row>
    <row r="55" spans="1:18" x14ac:dyDescent="0.25">
      <c r="A55" s="20" t="s">
        <v>1</v>
      </c>
      <c r="B55" s="20" t="s">
        <v>235</v>
      </c>
      <c r="C55" s="20" t="s">
        <v>236</v>
      </c>
      <c r="D55" s="20" t="s">
        <v>72</v>
      </c>
      <c r="E55" s="20" t="str">
        <f t="shared" si="13"/>
        <v>BANUA ENAM-TABALONG</v>
      </c>
      <c r="F55" s="21" t="s">
        <v>9</v>
      </c>
      <c r="G55" s="103">
        <v>21</v>
      </c>
      <c r="H55" s="103">
        <v>15</v>
      </c>
      <c r="I55" s="103">
        <v>12</v>
      </c>
      <c r="J55" s="103">
        <f t="shared" si="2"/>
        <v>48</v>
      </c>
      <c r="L55" s="49" t="s">
        <v>2</v>
      </c>
      <c r="M55" s="48" t="s">
        <v>228</v>
      </c>
      <c r="N55" s="6" t="s">
        <v>9</v>
      </c>
      <c r="O55" s="50">
        <f t="shared" si="9"/>
        <v>0</v>
      </c>
      <c r="P55" s="50">
        <f t="shared" si="10"/>
        <v>0</v>
      </c>
      <c r="Q55" s="50">
        <f t="shared" si="11"/>
        <v>0</v>
      </c>
      <c r="R55" s="50">
        <f t="shared" si="12"/>
        <v>0</v>
      </c>
    </row>
    <row r="56" spans="1:18" x14ac:dyDescent="0.25">
      <c r="A56" s="20" t="s">
        <v>1</v>
      </c>
      <c r="B56" s="20" t="s">
        <v>241</v>
      </c>
      <c r="C56" s="20" t="s">
        <v>242</v>
      </c>
      <c r="D56" s="20" t="s">
        <v>73</v>
      </c>
      <c r="E56" s="20" t="str">
        <f t="shared" si="13"/>
        <v>KALTARA-TANA TIDUNG</v>
      </c>
      <c r="F56" s="21" t="s">
        <v>9</v>
      </c>
      <c r="G56" s="103">
        <v>0</v>
      </c>
      <c r="H56" s="103">
        <v>0</v>
      </c>
      <c r="I56" s="103">
        <v>0</v>
      </c>
      <c r="J56" s="103">
        <f t="shared" si="2"/>
        <v>0</v>
      </c>
      <c r="L56" s="49" t="s">
        <v>2</v>
      </c>
      <c r="M56" s="48" t="s">
        <v>123</v>
      </c>
      <c r="N56" s="6" t="s">
        <v>9</v>
      </c>
      <c r="O56" s="50">
        <f t="shared" si="9"/>
        <v>0</v>
      </c>
      <c r="P56" s="50">
        <f t="shared" si="10"/>
        <v>0</v>
      </c>
      <c r="Q56" s="50">
        <f t="shared" si="11"/>
        <v>0</v>
      </c>
      <c r="R56" s="50">
        <f t="shared" si="12"/>
        <v>0</v>
      </c>
    </row>
    <row r="57" spans="1:18" x14ac:dyDescent="0.25">
      <c r="A57" s="20" t="s">
        <v>1</v>
      </c>
      <c r="B57" s="20" t="s">
        <v>235</v>
      </c>
      <c r="C57" s="20" t="s">
        <v>246</v>
      </c>
      <c r="D57" s="20" t="s">
        <v>74</v>
      </c>
      <c r="E57" s="20" t="str">
        <f t="shared" si="13"/>
        <v>KOTABARU-TANAH BUMBU</v>
      </c>
      <c r="F57" s="21" t="s">
        <v>9</v>
      </c>
      <c r="G57" s="103">
        <v>27</v>
      </c>
      <c r="H57" s="103">
        <v>10</v>
      </c>
      <c r="I57" s="103">
        <v>5</v>
      </c>
      <c r="J57" s="103">
        <f t="shared" si="2"/>
        <v>42</v>
      </c>
      <c r="L57" s="49" t="s">
        <v>2</v>
      </c>
      <c r="M57" s="48" t="s">
        <v>226</v>
      </c>
      <c r="N57" s="6" t="s">
        <v>9</v>
      </c>
      <c r="O57" s="50">
        <f t="shared" si="9"/>
        <v>0</v>
      </c>
      <c r="P57" s="50">
        <f t="shared" si="10"/>
        <v>0</v>
      </c>
      <c r="Q57" s="50">
        <f t="shared" si="11"/>
        <v>0</v>
      </c>
      <c r="R57" s="50">
        <f t="shared" si="12"/>
        <v>0</v>
      </c>
    </row>
    <row r="58" spans="1:18" x14ac:dyDescent="0.25">
      <c r="A58" s="20" t="s">
        <v>1</v>
      </c>
      <c r="B58" s="20" t="s">
        <v>235</v>
      </c>
      <c r="C58" s="20" t="s">
        <v>237</v>
      </c>
      <c r="D58" s="20" t="s">
        <v>75</v>
      </c>
      <c r="E58" s="20" t="str">
        <f t="shared" si="13"/>
        <v>MARTAPURA-TANAH LAUT</v>
      </c>
      <c r="F58" s="21" t="s">
        <v>9</v>
      </c>
      <c r="G58" s="103">
        <v>40</v>
      </c>
      <c r="H58" s="103">
        <v>21</v>
      </c>
      <c r="I58" s="103">
        <v>17</v>
      </c>
      <c r="J58" s="103">
        <f t="shared" si="2"/>
        <v>78</v>
      </c>
      <c r="L58" s="49" t="s">
        <v>2</v>
      </c>
      <c r="M58" s="48" t="s">
        <v>180</v>
      </c>
      <c r="N58" s="6" t="s">
        <v>9</v>
      </c>
      <c r="O58" s="50">
        <f t="shared" si="9"/>
        <v>37</v>
      </c>
      <c r="P58" s="50">
        <f t="shared" si="10"/>
        <v>41</v>
      </c>
      <c r="Q58" s="50">
        <f t="shared" si="11"/>
        <v>52</v>
      </c>
      <c r="R58" s="50">
        <f t="shared" si="12"/>
        <v>130</v>
      </c>
    </row>
    <row r="59" spans="1:18" x14ac:dyDescent="0.25">
      <c r="A59" s="20" t="s">
        <v>1</v>
      </c>
      <c r="B59" s="20" t="s">
        <v>235</v>
      </c>
      <c r="C59" s="20" t="s">
        <v>236</v>
      </c>
      <c r="D59" s="20" t="s">
        <v>76</v>
      </c>
      <c r="E59" s="20" t="str">
        <f t="shared" si="13"/>
        <v>BANUA ENAM-TAPIN</v>
      </c>
      <c r="F59" s="21" t="s">
        <v>9</v>
      </c>
      <c r="G59" s="103">
        <v>16</v>
      </c>
      <c r="H59" s="103">
        <v>8</v>
      </c>
      <c r="I59" s="103">
        <v>9</v>
      </c>
      <c r="J59" s="103">
        <f t="shared" si="2"/>
        <v>33</v>
      </c>
      <c r="L59" s="49" t="s">
        <v>2</v>
      </c>
      <c r="M59" s="48" t="s">
        <v>230</v>
      </c>
      <c r="N59" s="6" t="s">
        <v>9</v>
      </c>
      <c r="O59" s="50">
        <f t="shared" si="9"/>
        <v>54</v>
      </c>
      <c r="P59" s="50">
        <f t="shared" si="10"/>
        <v>8</v>
      </c>
      <c r="Q59" s="50">
        <f t="shared" si="11"/>
        <v>161</v>
      </c>
      <c r="R59" s="50">
        <f t="shared" si="12"/>
        <v>223</v>
      </c>
    </row>
    <row r="60" spans="1:18" hidden="1" x14ac:dyDescent="0.25">
      <c r="A60" s="20" t="s">
        <v>77</v>
      </c>
      <c r="B60" s="20" t="s">
        <v>250</v>
      </c>
      <c r="C60" s="20" t="s">
        <v>104</v>
      </c>
      <c r="D60" s="20" t="s">
        <v>78</v>
      </c>
      <c r="E60" s="20" t="str">
        <f t="shared" si="13"/>
        <v>MERAUKE-ASMAT</v>
      </c>
      <c r="F60" s="21" t="s">
        <v>9</v>
      </c>
      <c r="G60" s="103"/>
      <c r="H60" s="103"/>
      <c r="I60" s="103"/>
      <c r="J60" s="103">
        <f t="shared" si="2"/>
        <v>0</v>
      </c>
      <c r="L60" s="49" t="s">
        <v>2</v>
      </c>
      <c r="M60" s="48" t="s">
        <v>227</v>
      </c>
      <c r="N60" s="6" t="s">
        <v>9</v>
      </c>
      <c r="O60" s="50">
        <f t="shared" si="9"/>
        <v>129</v>
      </c>
      <c r="P60" s="50">
        <f t="shared" si="10"/>
        <v>99</v>
      </c>
      <c r="Q60" s="50">
        <f t="shared" si="11"/>
        <v>196</v>
      </c>
      <c r="R60" s="50">
        <f t="shared" si="12"/>
        <v>424</v>
      </c>
    </row>
    <row r="61" spans="1:18" hidden="1" x14ac:dyDescent="0.25">
      <c r="A61" s="20" t="s">
        <v>77</v>
      </c>
      <c r="B61" s="20" t="s">
        <v>4</v>
      </c>
      <c r="C61" s="20" t="s">
        <v>251</v>
      </c>
      <c r="D61" s="20" t="s">
        <v>79</v>
      </c>
      <c r="E61" s="20" t="str">
        <f t="shared" si="13"/>
        <v>SENTANI-BIAK NUMFOR</v>
      </c>
      <c r="F61" s="21" t="s">
        <v>9</v>
      </c>
      <c r="G61" s="103"/>
      <c r="H61" s="103"/>
      <c r="I61" s="103"/>
      <c r="J61" s="103">
        <f t="shared" si="2"/>
        <v>0</v>
      </c>
      <c r="L61" s="49" t="s">
        <v>77</v>
      </c>
      <c r="M61" s="48" t="s">
        <v>252</v>
      </c>
      <c r="N61" s="6" t="s">
        <v>9</v>
      </c>
      <c r="O61" s="50">
        <f t="shared" si="9"/>
        <v>0</v>
      </c>
      <c r="P61" s="50">
        <f t="shared" si="10"/>
        <v>0</v>
      </c>
      <c r="Q61" s="50">
        <f t="shared" si="11"/>
        <v>0</v>
      </c>
      <c r="R61" s="50">
        <f t="shared" si="12"/>
        <v>0</v>
      </c>
    </row>
    <row r="62" spans="1:18" hidden="1" x14ac:dyDescent="0.25">
      <c r="A62" s="20" t="s">
        <v>77</v>
      </c>
      <c r="B62" s="20" t="s">
        <v>250</v>
      </c>
      <c r="C62" s="20" t="s">
        <v>104</v>
      </c>
      <c r="D62" s="20" t="s">
        <v>80</v>
      </c>
      <c r="E62" s="20" t="str">
        <f t="shared" si="13"/>
        <v>MERAUKE-BOVEN DIGOEL</v>
      </c>
      <c r="F62" s="21" t="s">
        <v>9</v>
      </c>
      <c r="G62" s="103"/>
      <c r="H62" s="103"/>
      <c r="I62" s="103"/>
      <c r="J62" s="103">
        <f t="shared" si="2"/>
        <v>0</v>
      </c>
      <c r="L62" s="49" t="s">
        <v>77</v>
      </c>
      <c r="M62" s="48" t="s">
        <v>254</v>
      </c>
      <c r="N62" s="6" t="s">
        <v>9</v>
      </c>
      <c r="O62" s="50">
        <f t="shared" si="9"/>
        <v>0</v>
      </c>
      <c r="P62" s="50">
        <f t="shared" si="10"/>
        <v>0</v>
      </c>
      <c r="Q62" s="50">
        <f t="shared" si="11"/>
        <v>0</v>
      </c>
      <c r="R62" s="50">
        <f t="shared" si="12"/>
        <v>0</v>
      </c>
    </row>
    <row r="63" spans="1:18" hidden="1" x14ac:dyDescent="0.25">
      <c r="A63" s="20" t="s">
        <v>77</v>
      </c>
      <c r="B63" s="20" t="s">
        <v>252</v>
      </c>
      <c r="C63" s="20" t="s">
        <v>252</v>
      </c>
      <c r="D63" s="20" t="s">
        <v>81</v>
      </c>
      <c r="E63" s="20" t="str">
        <f t="shared" si="13"/>
        <v>AMBON-BURU</v>
      </c>
      <c r="F63" s="21" t="s">
        <v>9</v>
      </c>
      <c r="G63" s="103"/>
      <c r="H63" s="103"/>
      <c r="I63" s="103"/>
      <c r="J63" s="103">
        <f t="shared" si="2"/>
        <v>0</v>
      </c>
      <c r="L63" s="49" t="s">
        <v>77</v>
      </c>
      <c r="M63" s="48" t="s">
        <v>253</v>
      </c>
      <c r="N63" s="6" t="s">
        <v>9</v>
      </c>
      <c r="O63" s="50">
        <f t="shared" si="9"/>
        <v>0</v>
      </c>
      <c r="P63" s="50">
        <f t="shared" si="10"/>
        <v>0</v>
      </c>
      <c r="Q63" s="50">
        <f t="shared" si="11"/>
        <v>0</v>
      </c>
      <c r="R63" s="50">
        <f t="shared" si="12"/>
        <v>0</v>
      </c>
    </row>
    <row r="64" spans="1:18" hidden="1" x14ac:dyDescent="0.25">
      <c r="A64" s="20" t="s">
        <v>77</v>
      </c>
      <c r="B64" s="20" t="s">
        <v>252</v>
      </c>
      <c r="C64" s="20" t="s">
        <v>252</v>
      </c>
      <c r="D64" s="20" t="s">
        <v>82</v>
      </c>
      <c r="E64" s="20" t="str">
        <f t="shared" si="13"/>
        <v>AMBON-BURU SELATAN</v>
      </c>
      <c r="F64" s="21" t="s">
        <v>9</v>
      </c>
      <c r="G64" s="103"/>
      <c r="H64" s="103"/>
      <c r="I64" s="103"/>
      <c r="J64" s="103">
        <f t="shared" si="2"/>
        <v>0</v>
      </c>
      <c r="L64" s="49" t="s">
        <v>77</v>
      </c>
      <c r="M64" s="48" t="s">
        <v>4</v>
      </c>
      <c r="N64" s="6" t="s">
        <v>9</v>
      </c>
      <c r="O64" s="50">
        <f t="shared" si="9"/>
        <v>0</v>
      </c>
      <c r="P64" s="50">
        <f t="shared" si="10"/>
        <v>0</v>
      </c>
      <c r="Q64" s="50">
        <f t="shared" si="11"/>
        <v>0</v>
      </c>
      <c r="R64" s="50">
        <f t="shared" si="12"/>
        <v>0</v>
      </c>
    </row>
    <row r="65" spans="1:18" hidden="1" x14ac:dyDescent="0.25">
      <c r="A65" s="20" t="s">
        <v>77</v>
      </c>
      <c r="B65" s="20" t="s">
        <v>4</v>
      </c>
      <c r="C65" s="20" t="s">
        <v>251</v>
      </c>
      <c r="D65" s="20" t="s">
        <v>83</v>
      </c>
      <c r="E65" s="20" t="str">
        <f t="shared" si="13"/>
        <v>SENTANI-DEIYAI</v>
      </c>
      <c r="F65" s="21" t="s">
        <v>9</v>
      </c>
      <c r="G65" s="103"/>
      <c r="H65" s="103"/>
      <c r="I65" s="103"/>
      <c r="J65" s="103">
        <f t="shared" si="2"/>
        <v>0</v>
      </c>
      <c r="L65" s="49" t="s">
        <v>77</v>
      </c>
      <c r="M65" s="48" t="s">
        <v>106</v>
      </c>
      <c r="N65" s="6" t="s">
        <v>9</v>
      </c>
      <c r="O65" s="50">
        <f t="shared" si="9"/>
        <v>0</v>
      </c>
      <c r="P65" s="50">
        <f t="shared" si="10"/>
        <v>0</v>
      </c>
      <c r="Q65" s="50">
        <f t="shared" si="11"/>
        <v>0</v>
      </c>
      <c r="R65" s="50">
        <f t="shared" si="12"/>
        <v>0</v>
      </c>
    </row>
    <row r="66" spans="1:18" hidden="1" x14ac:dyDescent="0.25">
      <c r="A66" s="20" t="s">
        <v>77</v>
      </c>
      <c r="B66" s="20" t="s">
        <v>4</v>
      </c>
      <c r="C66" s="20" t="s">
        <v>251</v>
      </c>
      <c r="D66" s="20" t="s">
        <v>84</v>
      </c>
      <c r="E66" s="20" t="str">
        <f t="shared" si="13"/>
        <v>SENTANI-DOGIYAI</v>
      </c>
      <c r="F66" s="21" t="s">
        <v>9</v>
      </c>
      <c r="G66" s="103"/>
      <c r="H66" s="103"/>
      <c r="I66" s="103"/>
      <c r="J66" s="103">
        <f t="shared" ref="J66:J129" si="14">SUM(G66:I66)</f>
        <v>0</v>
      </c>
      <c r="L66" s="49" t="s">
        <v>77</v>
      </c>
      <c r="M66" s="48" t="s">
        <v>251</v>
      </c>
      <c r="N66" s="6" t="s">
        <v>9</v>
      </c>
      <c r="O66" s="50">
        <f t="shared" si="9"/>
        <v>0</v>
      </c>
      <c r="P66" s="50">
        <f t="shared" si="10"/>
        <v>0</v>
      </c>
      <c r="Q66" s="50">
        <f t="shared" si="11"/>
        <v>0</v>
      </c>
      <c r="R66" s="50">
        <f t="shared" si="12"/>
        <v>0</v>
      </c>
    </row>
    <row r="67" spans="1:18" hidden="1" x14ac:dyDescent="0.25">
      <c r="A67" s="20" t="s">
        <v>77</v>
      </c>
      <c r="B67" s="20" t="s">
        <v>5</v>
      </c>
      <c r="C67" s="20" t="s">
        <v>101</v>
      </c>
      <c r="D67" s="20" t="s">
        <v>85</v>
      </c>
      <c r="E67" s="20" t="str">
        <f t="shared" ref="E67:E101" si="15">C67&amp;"-"&amp;D67</f>
        <v>MANOKWARI-FAKFAK</v>
      </c>
      <c r="F67" s="21" t="s">
        <v>9</v>
      </c>
      <c r="G67" s="103"/>
      <c r="H67" s="103"/>
      <c r="I67" s="103"/>
      <c r="J67" s="103">
        <f t="shared" si="14"/>
        <v>0</v>
      </c>
      <c r="L67" s="49" t="s">
        <v>77</v>
      </c>
      <c r="M67" s="48" t="s">
        <v>101</v>
      </c>
      <c r="N67" s="6" t="s">
        <v>9</v>
      </c>
      <c r="O67" s="50">
        <f t="shared" si="9"/>
        <v>0</v>
      </c>
      <c r="P67" s="50">
        <f t="shared" si="10"/>
        <v>0</v>
      </c>
      <c r="Q67" s="50">
        <f t="shared" si="11"/>
        <v>0</v>
      </c>
      <c r="R67" s="50">
        <f t="shared" si="12"/>
        <v>0</v>
      </c>
    </row>
    <row r="68" spans="1:18" hidden="1" x14ac:dyDescent="0.25">
      <c r="A68" s="30" t="s">
        <v>77</v>
      </c>
      <c r="B68" s="30" t="s">
        <v>4</v>
      </c>
      <c r="C68" s="30" t="s">
        <v>251</v>
      </c>
      <c r="D68" s="30" t="s">
        <v>258</v>
      </c>
      <c r="E68" s="30" t="str">
        <f t="shared" si="15"/>
        <v>SENTANI-INTAN JAYA</v>
      </c>
      <c r="F68" s="31" t="s">
        <v>9</v>
      </c>
      <c r="J68" s="103">
        <f t="shared" si="14"/>
        <v>0</v>
      </c>
      <c r="L68" s="49" t="s">
        <v>77</v>
      </c>
      <c r="M68" s="48" t="s">
        <v>5</v>
      </c>
      <c r="N68" s="6" t="s">
        <v>9</v>
      </c>
      <c r="O68" s="50">
        <f t="shared" si="9"/>
        <v>0</v>
      </c>
      <c r="P68" s="50">
        <f t="shared" si="10"/>
        <v>0</v>
      </c>
      <c r="Q68" s="50">
        <f t="shared" si="11"/>
        <v>0</v>
      </c>
      <c r="R68" s="50">
        <f t="shared" si="12"/>
        <v>0</v>
      </c>
    </row>
    <row r="69" spans="1:18" hidden="1" x14ac:dyDescent="0.25">
      <c r="A69" s="20" t="s">
        <v>77</v>
      </c>
      <c r="B69" s="20" t="s">
        <v>4</v>
      </c>
      <c r="C69" s="20" t="s">
        <v>251</v>
      </c>
      <c r="D69" s="20" t="s">
        <v>4</v>
      </c>
      <c r="E69" s="20" t="str">
        <f t="shared" si="15"/>
        <v>SENTANI-JAYAPURA</v>
      </c>
      <c r="F69" s="21" t="s">
        <v>9</v>
      </c>
      <c r="G69" s="103"/>
      <c r="H69" s="103"/>
      <c r="I69" s="103"/>
      <c r="J69" s="103">
        <f t="shared" si="14"/>
        <v>0</v>
      </c>
      <c r="L69" s="49" t="s">
        <v>77</v>
      </c>
      <c r="M69" s="48" t="s">
        <v>104</v>
      </c>
      <c r="N69" s="6" t="s">
        <v>9</v>
      </c>
      <c r="O69" s="50">
        <f t="shared" si="9"/>
        <v>0</v>
      </c>
      <c r="P69" s="50">
        <f t="shared" si="10"/>
        <v>0</v>
      </c>
      <c r="Q69" s="50">
        <f t="shared" si="11"/>
        <v>0</v>
      </c>
      <c r="R69" s="50">
        <f t="shared" si="12"/>
        <v>0</v>
      </c>
    </row>
    <row r="70" spans="1:18" hidden="1" x14ac:dyDescent="0.25">
      <c r="A70" s="20" t="s">
        <v>77</v>
      </c>
      <c r="B70" s="20" t="s">
        <v>4</v>
      </c>
      <c r="C70" s="20" t="s">
        <v>251</v>
      </c>
      <c r="D70" s="20" t="s">
        <v>86</v>
      </c>
      <c r="E70" s="20" t="str">
        <f t="shared" si="15"/>
        <v>SENTANI-JAYAWIJAYA</v>
      </c>
      <c r="F70" s="21" t="s">
        <v>9</v>
      </c>
      <c r="G70" s="103"/>
      <c r="H70" s="103"/>
      <c r="I70" s="103"/>
      <c r="J70" s="103">
        <f t="shared" si="14"/>
        <v>0</v>
      </c>
      <c r="L70" s="49" t="s">
        <v>77</v>
      </c>
      <c r="M70" s="48" t="s">
        <v>250</v>
      </c>
      <c r="N70" s="6" t="s">
        <v>9</v>
      </c>
      <c r="O70" s="50">
        <f t="shared" si="9"/>
        <v>0</v>
      </c>
      <c r="P70" s="50">
        <f t="shared" si="10"/>
        <v>0</v>
      </c>
      <c r="Q70" s="50">
        <f t="shared" si="11"/>
        <v>0</v>
      </c>
      <c r="R70" s="50">
        <f t="shared" si="12"/>
        <v>0</v>
      </c>
    </row>
    <row r="71" spans="1:18" hidden="1" x14ac:dyDescent="0.25">
      <c r="A71" s="20" t="s">
        <v>77</v>
      </c>
      <c r="B71" s="20" t="s">
        <v>5</v>
      </c>
      <c r="C71" s="20" t="s">
        <v>101</v>
      </c>
      <c r="D71" s="20" t="s">
        <v>87</v>
      </c>
      <c r="E71" s="20" t="str">
        <f t="shared" si="15"/>
        <v>MANOKWARI-KAIMANA</v>
      </c>
      <c r="F71" s="21" t="s">
        <v>9</v>
      </c>
      <c r="G71" s="103"/>
      <c r="H71" s="103"/>
      <c r="I71" s="103"/>
      <c r="J71" s="103">
        <f t="shared" si="14"/>
        <v>0</v>
      </c>
    </row>
    <row r="72" spans="1:18" hidden="1" x14ac:dyDescent="0.25">
      <c r="A72" s="20" t="s">
        <v>77</v>
      </c>
      <c r="B72" s="20" t="s">
        <v>4</v>
      </c>
      <c r="C72" s="20" t="s">
        <v>251</v>
      </c>
      <c r="D72" s="20" t="s">
        <v>88</v>
      </c>
      <c r="E72" s="20" t="str">
        <f t="shared" si="15"/>
        <v>SENTANI-KEEROM</v>
      </c>
      <c r="F72" s="21" t="s">
        <v>9</v>
      </c>
      <c r="G72" s="103"/>
      <c r="H72" s="103"/>
      <c r="I72" s="103"/>
      <c r="J72" s="103">
        <f t="shared" si="14"/>
        <v>0</v>
      </c>
    </row>
    <row r="73" spans="1:18" hidden="1" x14ac:dyDescent="0.25">
      <c r="A73" s="20" t="s">
        <v>77</v>
      </c>
      <c r="B73" s="20" t="s">
        <v>252</v>
      </c>
      <c r="C73" s="20" t="s">
        <v>253</v>
      </c>
      <c r="D73" s="20" t="s">
        <v>89</v>
      </c>
      <c r="E73" s="20" t="str">
        <f t="shared" si="15"/>
        <v>TUAL ARU-KEPULAUAN ARU</v>
      </c>
      <c r="F73" s="21" t="s">
        <v>9</v>
      </c>
      <c r="G73" s="103"/>
      <c r="H73" s="103"/>
      <c r="I73" s="103"/>
      <c r="J73" s="103">
        <f t="shared" si="14"/>
        <v>0</v>
      </c>
      <c r="L73" s="2" t="s">
        <v>262</v>
      </c>
      <c r="M73" s="2" t="s">
        <v>20</v>
      </c>
      <c r="N73" s="2" t="s">
        <v>11</v>
      </c>
      <c r="O73" s="10" t="s">
        <v>13</v>
      </c>
      <c r="P73" s="10" t="s">
        <v>14</v>
      </c>
      <c r="Q73" s="10" t="s">
        <v>15</v>
      </c>
      <c r="R73" s="10" t="s">
        <v>19</v>
      </c>
    </row>
    <row r="74" spans="1:18" hidden="1" x14ac:dyDescent="0.25">
      <c r="A74" s="20" t="s">
        <v>77</v>
      </c>
      <c r="B74" s="20" t="s">
        <v>4</v>
      </c>
      <c r="C74" s="20" t="s">
        <v>251</v>
      </c>
      <c r="D74" s="20" t="s">
        <v>90</v>
      </c>
      <c r="E74" s="20" t="str">
        <f t="shared" si="15"/>
        <v>SENTANI-KEPULAUAN YAPEN</v>
      </c>
      <c r="F74" s="21" t="s">
        <v>9</v>
      </c>
      <c r="G74" s="103"/>
      <c r="H74" s="103"/>
      <c r="I74" s="103"/>
      <c r="J74" s="103">
        <f t="shared" si="14"/>
        <v>0</v>
      </c>
      <c r="L74" s="6" t="s">
        <v>1</v>
      </c>
      <c r="M74" s="28" t="s">
        <v>21</v>
      </c>
      <c r="N74" s="6" t="s">
        <v>9</v>
      </c>
      <c r="O74" s="4">
        <f t="shared" ref="O74:O105" si="16">SUMIF($D:$D,$M74,G:G)</f>
        <v>8</v>
      </c>
      <c r="P74" s="4">
        <f t="shared" ref="P74:P105" si="17">SUMIF($D:$D,$M74,H:H)</f>
        <v>0</v>
      </c>
      <c r="Q74" s="4">
        <f t="shared" ref="Q74:Q105" si="18">SUMIF($D:$D,$M74,I:I)</f>
        <v>0</v>
      </c>
      <c r="R74" s="4">
        <f>SUM(O74:Q74)</f>
        <v>8</v>
      </c>
    </row>
    <row r="75" spans="1:18" hidden="1" x14ac:dyDescent="0.25">
      <c r="A75" s="20" t="s">
        <v>77</v>
      </c>
      <c r="B75" s="20" t="s">
        <v>252</v>
      </c>
      <c r="C75" s="20" t="s">
        <v>252</v>
      </c>
      <c r="D75" s="20" t="s">
        <v>91</v>
      </c>
      <c r="E75" s="20" t="str">
        <f t="shared" si="15"/>
        <v>AMBON-KOTA AMBON</v>
      </c>
      <c r="F75" s="21" t="s">
        <v>9</v>
      </c>
      <c r="G75" s="103"/>
      <c r="H75" s="103"/>
      <c r="I75" s="103"/>
      <c r="J75" s="103">
        <f t="shared" si="14"/>
        <v>0</v>
      </c>
      <c r="L75" s="6" t="s">
        <v>1</v>
      </c>
      <c r="M75" s="28" t="s">
        <v>22</v>
      </c>
      <c r="N75" s="6" t="s">
        <v>9</v>
      </c>
      <c r="O75" s="4">
        <f t="shared" si="16"/>
        <v>51</v>
      </c>
      <c r="P75" s="4">
        <f t="shared" si="17"/>
        <v>43</v>
      </c>
      <c r="Q75" s="4">
        <f t="shared" si="18"/>
        <v>41</v>
      </c>
      <c r="R75" s="4">
        <f t="shared" ref="R75:R138" si="19">SUM(O75:Q75)</f>
        <v>135</v>
      </c>
    </row>
    <row r="76" spans="1:18" hidden="1" x14ac:dyDescent="0.25">
      <c r="A76" s="20" t="s">
        <v>77</v>
      </c>
      <c r="B76" s="20" t="s">
        <v>4</v>
      </c>
      <c r="C76" s="20" t="s">
        <v>4</v>
      </c>
      <c r="D76" s="20" t="s">
        <v>92</v>
      </c>
      <c r="E76" s="20" t="str">
        <f t="shared" si="15"/>
        <v>JAYAPURA-KOTA JAYAPURA</v>
      </c>
      <c r="F76" s="21" t="s">
        <v>9</v>
      </c>
      <c r="G76" s="103"/>
      <c r="H76" s="103"/>
      <c r="I76" s="103"/>
      <c r="J76" s="103">
        <f t="shared" si="14"/>
        <v>0</v>
      </c>
      <c r="L76" s="6" t="s">
        <v>1</v>
      </c>
      <c r="M76" s="28" t="s">
        <v>23</v>
      </c>
      <c r="N76" s="6" t="s">
        <v>9</v>
      </c>
      <c r="O76" s="4">
        <f t="shared" si="16"/>
        <v>17</v>
      </c>
      <c r="P76" s="4">
        <f t="shared" si="17"/>
        <v>8</v>
      </c>
      <c r="Q76" s="4">
        <f t="shared" si="18"/>
        <v>7</v>
      </c>
      <c r="R76" s="4">
        <f t="shared" si="19"/>
        <v>32</v>
      </c>
    </row>
    <row r="77" spans="1:18" hidden="1" x14ac:dyDescent="0.25">
      <c r="A77" s="20" t="s">
        <v>77</v>
      </c>
      <c r="B77" s="20" t="s">
        <v>5</v>
      </c>
      <c r="C77" s="20" t="s">
        <v>5</v>
      </c>
      <c r="D77" s="20" t="s">
        <v>219</v>
      </c>
      <c r="E77" s="20" t="str">
        <f t="shared" si="15"/>
        <v>SORONG-KOTA SORONG</v>
      </c>
      <c r="F77" s="21" t="s">
        <v>9</v>
      </c>
      <c r="G77" s="103"/>
      <c r="H77" s="103"/>
      <c r="I77" s="103"/>
      <c r="J77" s="103">
        <f t="shared" si="14"/>
        <v>0</v>
      </c>
      <c r="L77" s="6" t="s">
        <v>1</v>
      </c>
      <c r="M77" s="28" t="s">
        <v>24</v>
      </c>
      <c r="N77" s="6" t="s">
        <v>9</v>
      </c>
      <c r="O77" s="4">
        <f t="shared" si="16"/>
        <v>0</v>
      </c>
      <c r="P77" s="4">
        <f t="shared" si="17"/>
        <v>0</v>
      </c>
      <c r="Q77" s="4">
        <f t="shared" si="18"/>
        <v>0</v>
      </c>
      <c r="R77" s="4">
        <f t="shared" si="19"/>
        <v>0</v>
      </c>
    </row>
    <row r="78" spans="1:18" hidden="1" x14ac:dyDescent="0.25">
      <c r="A78" s="20" t="s">
        <v>77</v>
      </c>
      <c r="B78" s="20" t="s">
        <v>252</v>
      </c>
      <c r="C78" s="20" t="s">
        <v>253</v>
      </c>
      <c r="D78" s="20" t="s">
        <v>93</v>
      </c>
      <c r="E78" s="20" t="str">
        <f t="shared" si="15"/>
        <v>TUAL ARU-KOTA TUAL</v>
      </c>
      <c r="F78" s="21" t="s">
        <v>9</v>
      </c>
      <c r="G78" s="103"/>
      <c r="H78" s="103"/>
      <c r="I78" s="103"/>
      <c r="J78" s="103">
        <f t="shared" si="14"/>
        <v>0</v>
      </c>
      <c r="L78" s="6" t="s">
        <v>1</v>
      </c>
      <c r="M78" s="28" t="s">
        <v>25</v>
      </c>
      <c r="N78" s="6" t="s">
        <v>9</v>
      </c>
      <c r="O78" s="4">
        <f t="shared" si="16"/>
        <v>0</v>
      </c>
      <c r="P78" s="4">
        <f t="shared" si="17"/>
        <v>0</v>
      </c>
      <c r="Q78" s="4">
        <f t="shared" si="18"/>
        <v>0</v>
      </c>
      <c r="R78" s="4">
        <f t="shared" si="19"/>
        <v>0</v>
      </c>
    </row>
    <row r="79" spans="1:18" hidden="1" x14ac:dyDescent="0.25">
      <c r="A79" s="20" t="s">
        <v>77</v>
      </c>
      <c r="B79" s="20" t="s">
        <v>4</v>
      </c>
      <c r="C79" s="20" t="s">
        <v>251</v>
      </c>
      <c r="D79" s="20" t="s">
        <v>94</v>
      </c>
      <c r="E79" s="20" t="str">
        <f t="shared" si="15"/>
        <v>SENTANI-LANNY JAYA</v>
      </c>
      <c r="F79" s="21" t="s">
        <v>9</v>
      </c>
      <c r="G79" s="103"/>
      <c r="H79" s="103"/>
      <c r="I79" s="103"/>
      <c r="J79" s="103">
        <f t="shared" si="14"/>
        <v>0</v>
      </c>
      <c r="L79" s="6" t="s">
        <v>1</v>
      </c>
      <c r="M79" s="28" t="s">
        <v>26</v>
      </c>
      <c r="N79" s="6" t="s">
        <v>9</v>
      </c>
      <c r="O79" s="4">
        <f t="shared" si="16"/>
        <v>0</v>
      </c>
      <c r="P79" s="4">
        <f t="shared" si="17"/>
        <v>0</v>
      </c>
      <c r="Q79" s="4">
        <f t="shared" si="18"/>
        <v>0</v>
      </c>
      <c r="R79" s="4">
        <f t="shared" si="19"/>
        <v>0</v>
      </c>
    </row>
    <row r="80" spans="1:18" hidden="1" x14ac:dyDescent="0.25">
      <c r="A80" s="20" t="s">
        <v>77</v>
      </c>
      <c r="B80" s="20" t="s">
        <v>252</v>
      </c>
      <c r="C80" s="20" t="s">
        <v>253</v>
      </c>
      <c r="D80" s="20" t="s">
        <v>95</v>
      </c>
      <c r="E80" s="20" t="str">
        <f t="shared" si="15"/>
        <v>TUAL ARU-MALUKU BARAT DAYA</v>
      </c>
      <c r="F80" s="21" t="s">
        <v>9</v>
      </c>
      <c r="G80" s="103"/>
      <c r="H80" s="103"/>
      <c r="I80" s="103"/>
      <c r="J80" s="103">
        <f t="shared" si="14"/>
        <v>0</v>
      </c>
      <c r="L80" s="6" t="s">
        <v>1</v>
      </c>
      <c r="M80" s="28" t="s">
        <v>27</v>
      </c>
      <c r="N80" s="6" t="s">
        <v>9</v>
      </c>
      <c r="O80" s="4">
        <f t="shared" si="16"/>
        <v>37</v>
      </c>
      <c r="P80" s="4">
        <f t="shared" si="17"/>
        <v>15</v>
      </c>
      <c r="Q80" s="4">
        <f t="shared" si="18"/>
        <v>21</v>
      </c>
      <c r="R80" s="4">
        <f t="shared" si="19"/>
        <v>73</v>
      </c>
    </row>
    <row r="81" spans="1:18" hidden="1" x14ac:dyDescent="0.25">
      <c r="A81" s="30" t="s">
        <v>77</v>
      </c>
      <c r="B81" s="30" t="s">
        <v>252</v>
      </c>
      <c r="C81" s="30" t="s">
        <v>252</v>
      </c>
      <c r="D81" s="30" t="s">
        <v>96</v>
      </c>
      <c r="E81" s="30" t="str">
        <f t="shared" si="15"/>
        <v>AMBON-MALUKU TENGAH</v>
      </c>
      <c r="F81" s="31" t="s">
        <v>9</v>
      </c>
      <c r="J81" s="103">
        <f t="shared" si="14"/>
        <v>0</v>
      </c>
      <c r="L81" s="6" t="s">
        <v>1</v>
      </c>
      <c r="M81" s="28" t="s">
        <v>28</v>
      </c>
      <c r="N81" s="6" t="s">
        <v>9</v>
      </c>
      <c r="O81" s="4">
        <f t="shared" si="16"/>
        <v>0</v>
      </c>
      <c r="P81" s="4">
        <f t="shared" si="17"/>
        <v>0</v>
      </c>
      <c r="Q81" s="4">
        <f t="shared" si="18"/>
        <v>0</v>
      </c>
      <c r="R81" s="4">
        <f t="shared" si="19"/>
        <v>0</v>
      </c>
    </row>
    <row r="82" spans="1:18" hidden="1" x14ac:dyDescent="0.25">
      <c r="A82" s="20" t="s">
        <v>77</v>
      </c>
      <c r="B82" s="20" t="s">
        <v>252</v>
      </c>
      <c r="C82" s="20" t="s">
        <v>254</v>
      </c>
      <c r="D82" s="20" t="s">
        <v>96</v>
      </c>
      <c r="E82" s="20" t="str">
        <f t="shared" si="15"/>
        <v>MASOHI-MALUKU TENGAH</v>
      </c>
      <c r="F82" s="21" t="s">
        <v>9</v>
      </c>
      <c r="G82" s="103"/>
      <c r="H82" s="103"/>
      <c r="I82" s="103"/>
      <c r="J82" s="103">
        <f t="shared" si="14"/>
        <v>0</v>
      </c>
      <c r="L82" s="6" t="s">
        <v>1</v>
      </c>
      <c r="M82" s="28" t="s">
        <v>29</v>
      </c>
      <c r="N82" s="6" t="s">
        <v>9</v>
      </c>
      <c r="O82" s="4">
        <f t="shared" si="16"/>
        <v>0</v>
      </c>
      <c r="P82" s="4">
        <f t="shared" si="17"/>
        <v>0</v>
      </c>
      <c r="Q82" s="4">
        <f t="shared" si="18"/>
        <v>0</v>
      </c>
      <c r="R82" s="4">
        <f t="shared" si="19"/>
        <v>0</v>
      </c>
    </row>
    <row r="83" spans="1:18" hidden="1" x14ac:dyDescent="0.25">
      <c r="A83" s="20" t="s">
        <v>77</v>
      </c>
      <c r="B83" s="20" t="s">
        <v>252</v>
      </c>
      <c r="C83" s="20" t="s">
        <v>253</v>
      </c>
      <c r="D83" s="20" t="s">
        <v>97</v>
      </c>
      <c r="E83" s="20" t="str">
        <f t="shared" si="15"/>
        <v>TUAL ARU-MALUKU TENGGARA</v>
      </c>
      <c r="F83" s="21" t="s">
        <v>9</v>
      </c>
      <c r="G83" s="103"/>
      <c r="H83" s="103"/>
      <c r="I83" s="103"/>
      <c r="J83" s="103">
        <f t="shared" si="14"/>
        <v>0</v>
      </c>
      <c r="L83" s="6" t="s">
        <v>1</v>
      </c>
      <c r="M83" s="28" t="s">
        <v>30</v>
      </c>
      <c r="N83" s="6" t="s">
        <v>9</v>
      </c>
      <c r="O83" s="4">
        <f t="shared" si="16"/>
        <v>0</v>
      </c>
      <c r="P83" s="4">
        <f t="shared" si="17"/>
        <v>0</v>
      </c>
      <c r="Q83" s="4">
        <f t="shared" si="18"/>
        <v>0</v>
      </c>
      <c r="R83" s="4">
        <f t="shared" si="19"/>
        <v>0</v>
      </c>
    </row>
    <row r="84" spans="1:18" hidden="1" x14ac:dyDescent="0.25">
      <c r="A84" s="20" t="s">
        <v>77</v>
      </c>
      <c r="B84" s="20" t="s">
        <v>252</v>
      </c>
      <c r="C84" s="20" t="s">
        <v>253</v>
      </c>
      <c r="D84" s="20" t="s">
        <v>98</v>
      </c>
      <c r="E84" s="20" t="str">
        <f t="shared" si="15"/>
        <v>TUAL ARU-MALUKU TENGGARA BARAT</v>
      </c>
      <c r="F84" s="21" t="s">
        <v>9</v>
      </c>
      <c r="G84" s="103"/>
      <c r="H84" s="103"/>
      <c r="I84" s="103"/>
      <c r="J84" s="103">
        <f t="shared" si="14"/>
        <v>0</v>
      </c>
      <c r="L84" s="6" t="s">
        <v>1</v>
      </c>
      <c r="M84" s="28" t="s">
        <v>31</v>
      </c>
      <c r="N84" s="6" t="s">
        <v>9</v>
      </c>
      <c r="O84" s="4">
        <f t="shared" si="16"/>
        <v>8</v>
      </c>
      <c r="P84" s="4">
        <f t="shared" si="17"/>
        <v>7</v>
      </c>
      <c r="Q84" s="4">
        <f t="shared" si="18"/>
        <v>6</v>
      </c>
      <c r="R84" s="4">
        <f t="shared" si="19"/>
        <v>21</v>
      </c>
    </row>
    <row r="85" spans="1:18" hidden="1" x14ac:dyDescent="0.25">
      <c r="A85" s="20" t="s">
        <v>77</v>
      </c>
      <c r="B85" s="20" t="s">
        <v>4</v>
      </c>
      <c r="C85" s="20" t="s">
        <v>251</v>
      </c>
      <c r="D85" s="20" t="s">
        <v>99</v>
      </c>
      <c r="E85" s="20" t="str">
        <f t="shared" si="15"/>
        <v>SENTANI-MAMBERAMO RAYA</v>
      </c>
      <c r="F85" s="21" t="s">
        <v>9</v>
      </c>
      <c r="G85" s="103"/>
      <c r="H85" s="103"/>
      <c r="I85" s="103"/>
      <c r="J85" s="103">
        <f t="shared" si="14"/>
        <v>0</v>
      </c>
      <c r="L85" s="6" t="s">
        <v>1</v>
      </c>
      <c r="M85" s="28" t="s">
        <v>32</v>
      </c>
      <c r="N85" s="6" t="s">
        <v>9</v>
      </c>
      <c r="O85" s="4">
        <f t="shared" si="16"/>
        <v>12</v>
      </c>
      <c r="P85" s="4">
        <f t="shared" si="17"/>
        <v>10</v>
      </c>
      <c r="Q85" s="4">
        <f t="shared" si="18"/>
        <v>6</v>
      </c>
      <c r="R85" s="4">
        <f t="shared" si="19"/>
        <v>28</v>
      </c>
    </row>
    <row r="86" spans="1:18" hidden="1" x14ac:dyDescent="0.25">
      <c r="A86" s="20" t="s">
        <v>77</v>
      </c>
      <c r="B86" s="20" t="s">
        <v>4</v>
      </c>
      <c r="C86" s="20" t="s">
        <v>251</v>
      </c>
      <c r="D86" s="20" t="s">
        <v>100</v>
      </c>
      <c r="E86" s="20" t="str">
        <f t="shared" si="15"/>
        <v>SENTANI-MAMBERAMO TENGAH</v>
      </c>
      <c r="F86" s="21" t="s">
        <v>9</v>
      </c>
      <c r="G86" s="103"/>
      <c r="H86" s="103"/>
      <c r="I86" s="103"/>
      <c r="J86" s="103">
        <f t="shared" si="14"/>
        <v>0</v>
      </c>
      <c r="L86" s="6" t="s">
        <v>1</v>
      </c>
      <c r="M86" s="28" t="s">
        <v>33</v>
      </c>
      <c r="N86" s="6" t="s">
        <v>9</v>
      </c>
      <c r="O86" s="4">
        <f t="shared" si="16"/>
        <v>10</v>
      </c>
      <c r="P86" s="4">
        <f t="shared" si="17"/>
        <v>10</v>
      </c>
      <c r="Q86" s="4">
        <f t="shared" si="18"/>
        <v>10</v>
      </c>
      <c r="R86" s="4">
        <f t="shared" si="19"/>
        <v>30</v>
      </c>
    </row>
    <row r="87" spans="1:18" hidden="1" x14ac:dyDescent="0.25">
      <c r="A87" s="20" t="s">
        <v>77</v>
      </c>
      <c r="B87" s="20" t="s">
        <v>5</v>
      </c>
      <c r="C87" s="20" t="s">
        <v>101</v>
      </c>
      <c r="D87" s="20" t="s">
        <v>101</v>
      </c>
      <c r="E87" s="20" t="str">
        <f t="shared" si="15"/>
        <v>MANOKWARI-MANOKWARI</v>
      </c>
      <c r="F87" s="21" t="s">
        <v>9</v>
      </c>
      <c r="G87" s="103"/>
      <c r="H87" s="103"/>
      <c r="I87" s="103"/>
      <c r="J87" s="103">
        <f t="shared" si="14"/>
        <v>0</v>
      </c>
      <c r="L87" s="6" t="s">
        <v>1</v>
      </c>
      <c r="M87" s="28" t="s">
        <v>34</v>
      </c>
      <c r="N87" s="6" t="s">
        <v>9</v>
      </c>
      <c r="O87" s="4">
        <f t="shared" si="16"/>
        <v>21</v>
      </c>
      <c r="P87" s="4">
        <f t="shared" si="17"/>
        <v>18</v>
      </c>
      <c r="Q87" s="4">
        <f t="shared" si="18"/>
        <v>16</v>
      </c>
      <c r="R87" s="4">
        <f t="shared" si="19"/>
        <v>55</v>
      </c>
    </row>
    <row r="88" spans="1:18" hidden="1" x14ac:dyDescent="0.25">
      <c r="A88" s="20" t="s">
        <v>77</v>
      </c>
      <c r="B88" s="20" t="s">
        <v>5</v>
      </c>
      <c r="C88" s="20" t="s">
        <v>101</v>
      </c>
      <c r="D88" s="20" t="s">
        <v>102</v>
      </c>
      <c r="E88" s="20" t="str">
        <f t="shared" si="15"/>
        <v>MANOKWARI-MANOKWARI SELATAN</v>
      </c>
      <c r="F88" s="21" t="s">
        <v>9</v>
      </c>
      <c r="G88" s="103"/>
      <c r="H88" s="103"/>
      <c r="I88" s="103"/>
      <c r="J88" s="103">
        <f t="shared" si="14"/>
        <v>0</v>
      </c>
      <c r="L88" s="6" t="s">
        <v>1</v>
      </c>
      <c r="M88" s="28" t="s">
        <v>35</v>
      </c>
      <c r="N88" s="6" t="s">
        <v>9</v>
      </c>
      <c r="O88" s="4">
        <f t="shared" si="16"/>
        <v>0</v>
      </c>
      <c r="P88" s="4">
        <f t="shared" si="17"/>
        <v>0</v>
      </c>
      <c r="Q88" s="4">
        <f t="shared" si="18"/>
        <v>0</v>
      </c>
      <c r="R88" s="4">
        <f t="shared" si="19"/>
        <v>0</v>
      </c>
    </row>
    <row r="89" spans="1:18" hidden="1" x14ac:dyDescent="0.25">
      <c r="A89" s="20" t="s">
        <v>77</v>
      </c>
      <c r="B89" s="20" t="s">
        <v>250</v>
      </c>
      <c r="C89" s="20" t="s">
        <v>104</v>
      </c>
      <c r="D89" s="20" t="s">
        <v>103</v>
      </c>
      <c r="E89" s="20" t="str">
        <f t="shared" si="15"/>
        <v>MERAUKE-MAPPI</v>
      </c>
      <c r="F89" s="21" t="s">
        <v>9</v>
      </c>
      <c r="G89" s="103"/>
      <c r="H89" s="103"/>
      <c r="I89" s="103"/>
      <c r="J89" s="103">
        <f t="shared" si="14"/>
        <v>0</v>
      </c>
      <c r="L89" s="6" t="s">
        <v>1</v>
      </c>
      <c r="M89" s="28" t="s">
        <v>36</v>
      </c>
      <c r="N89" s="6" t="s">
        <v>9</v>
      </c>
      <c r="O89" s="4">
        <f t="shared" si="16"/>
        <v>0</v>
      </c>
      <c r="P89" s="4">
        <f t="shared" si="17"/>
        <v>0</v>
      </c>
      <c r="Q89" s="4">
        <f t="shared" si="18"/>
        <v>0</v>
      </c>
      <c r="R89" s="4">
        <f t="shared" si="19"/>
        <v>0</v>
      </c>
    </row>
    <row r="90" spans="1:18" hidden="1" x14ac:dyDescent="0.25">
      <c r="A90" s="20" t="s">
        <v>77</v>
      </c>
      <c r="B90" s="20" t="s">
        <v>5</v>
      </c>
      <c r="C90" s="20" t="s">
        <v>5</v>
      </c>
      <c r="D90" s="20" t="s">
        <v>256</v>
      </c>
      <c r="E90" s="20" t="str">
        <f t="shared" si="15"/>
        <v>SORONG-MAYBRAT</v>
      </c>
      <c r="F90" s="21" t="s">
        <v>9</v>
      </c>
      <c r="G90" s="103"/>
      <c r="H90" s="103"/>
      <c r="I90" s="103"/>
      <c r="J90" s="103">
        <f t="shared" si="14"/>
        <v>0</v>
      </c>
      <c r="L90" s="6" t="s">
        <v>1</v>
      </c>
      <c r="M90" s="28" t="s">
        <v>37</v>
      </c>
      <c r="N90" s="6" t="s">
        <v>9</v>
      </c>
      <c r="O90" s="4">
        <f t="shared" si="16"/>
        <v>17</v>
      </c>
      <c r="P90" s="4">
        <f t="shared" si="17"/>
        <v>5</v>
      </c>
      <c r="Q90" s="4">
        <f t="shared" si="18"/>
        <v>14</v>
      </c>
      <c r="R90" s="4">
        <f t="shared" si="19"/>
        <v>36</v>
      </c>
    </row>
    <row r="91" spans="1:18" hidden="1" x14ac:dyDescent="0.25">
      <c r="A91" s="20" t="s">
        <v>77</v>
      </c>
      <c r="B91" s="20" t="s">
        <v>250</v>
      </c>
      <c r="C91" s="20" t="s">
        <v>104</v>
      </c>
      <c r="D91" s="20" t="s">
        <v>104</v>
      </c>
      <c r="E91" s="20" t="str">
        <f t="shared" si="15"/>
        <v>MERAUKE-MERAUKE</v>
      </c>
      <c r="F91" s="21" t="s">
        <v>9</v>
      </c>
      <c r="G91" s="103"/>
      <c r="H91" s="103"/>
      <c r="I91" s="103"/>
      <c r="J91" s="103">
        <f t="shared" si="14"/>
        <v>0</v>
      </c>
      <c r="L91" s="6" t="s">
        <v>1</v>
      </c>
      <c r="M91" s="28" t="s">
        <v>38</v>
      </c>
      <c r="N91" s="6" t="s">
        <v>9</v>
      </c>
      <c r="O91" s="4">
        <f t="shared" si="16"/>
        <v>47</v>
      </c>
      <c r="P91" s="4">
        <f t="shared" si="17"/>
        <v>32</v>
      </c>
      <c r="Q91" s="4">
        <f t="shared" si="18"/>
        <v>66</v>
      </c>
      <c r="R91" s="4">
        <f t="shared" si="19"/>
        <v>145</v>
      </c>
    </row>
    <row r="92" spans="1:18" hidden="1" x14ac:dyDescent="0.25">
      <c r="A92" s="20" t="s">
        <v>77</v>
      </c>
      <c r="B92" s="20" t="s">
        <v>250</v>
      </c>
      <c r="C92" s="20" t="s">
        <v>250</v>
      </c>
      <c r="D92" s="20" t="s">
        <v>105</v>
      </c>
      <c r="E92" s="20" t="str">
        <f t="shared" si="15"/>
        <v>TIMIKA-MIMIKA</v>
      </c>
      <c r="F92" s="21" t="s">
        <v>9</v>
      </c>
      <c r="G92" s="103"/>
      <c r="H92" s="103"/>
      <c r="I92" s="103"/>
      <c r="J92" s="103">
        <f t="shared" si="14"/>
        <v>0</v>
      </c>
      <c r="L92" s="6" t="s">
        <v>1</v>
      </c>
      <c r="M92" s="28" t="s">
        <v>39</v>
      </c>
      <c r="N92" s="6" t="s">
        <v>9</v>
      </c>
      <c r="O92" s="4">
        <f t="shared" si="16"/>
        <v>142</v>
      </c>
      <c r="P92" s="4">
        <f t="shared" si="17"/>
        <v>142</v>
      </c>
      <c r="Q92" s="4">
        <f t="shared" si="18"/>
        <v>127</v>
      </c>
      <c r="R92" s="4">
        <f t="shared" si="19"/>
        <v>411</v>
      </c>
    </row>
    <row r="93" spans="1:18" hidden="1" x14ac:dyDescent="0.25">
      <c r="A93" s="20" t="s">
        <v>77</v>
      </c>
      <c r="B93" s="20" t="s">
        <v>4</v>
      </c>
      <c r="C93" s="20" t="s">
        <v>106</v>
      </c>
      <c r="D93" s="20" t="s">
        <v>106</v>
      </c>
      <c r="E93" s="20" t="str">
        <f t="shared" si="15"/>
        <v>NABIRE-NABIRE</v>
      </c>
      <c r="F93" s="21" t="s">
        <v>9</v>
      </c>
      <c r="G93" s="103"/>
      <c r="H93" s="103"/>
      <c r="I93" s="103"/>
      <c r="J93" s="103">
        <f t="shared" si="14"/>
        <v>0</v>
      </c>
      <c r="L93" s="6" t="s">
        <v>1</v>
      </c>
      <c r="M93" s="28" t="s">
        <v>40</v>
      </c>
      <c r="N93" s="6" t="s">
        <v>9</v>
      </c>
      <c r="O93" s="4">
        <f t="shared" si="16"/>
        <v>71</v>
      </c>
      <c r="P93" s="4">
        <f t="shared" si="17"/>
        <v>63</v>
      </c>
      <c r="Q93" s="4">
        <f t="shared" si="18"/>
        <v>62</v>
      </c>
      <c r="R93" s="4">
        <f t="shared" si="19"/>
        <v>196</v>
      </c>
    </row>
    <row r="94" spans="1:18" hidden="1" x14ac:dyDescent="0.25">
      <c r="A94" s="20" t="s">
        <v>77</v>
      </c>
      <c r="B94" s="20" t="s">
        <v>250</v>
      </c>
      <c r="C94" s="20" t="s">
        <v>104</v>
      </c>
      <c r="D94" s="20" t="s">
        <v>107</v>
      </c>
      <c r="E94" s="20" t="str">
        <f t="shared" si="15"/>
        <v>MERAUKE-NDUGA</v>
      </c>
      <c r="F94" s="21" t="s">
        <v>9</v>
      </c>
      <c r="G94" s="103"/>
      <c r="H94" s="103"/>
      <c r="I94" s="103"/>
      <c r="J94" s="103">
        <f t="shared" si="14"/>
        <v>0</v>
      </c>
      <c r="L94" s="6" t="s">
        <v>1</v>
      </c>
      <c r="M94" s="28" t="s">
        <v>41</v>
      </c>
      <c r="N94" s="6" t="s">
        <v>9</v>
      </c>
      <c r="O94" s="4">
        <f t="shared" si="16"/>
        <v>107</v>
      </c>
      <c r="P94" s="4">
        <f t="shared" si="17"/>
        <v>107</v>
      </c>
      <c r="Q94" s="4">
        <f t="shared" si="18"/>
        <v>106</v>
      </c>
      <c r="R94" s="4">
        <f t="shared" si="19"/>
        <v>320</v>
      </c>
    </row>
    <row r="95" spans="1:18" hidden="1" x14ac:dyDescent="0.25">
      <c r="A95" s="20" t="s">
        <v>77</v>
      </c>
      <c r="B95" s="20" t="s">
        <v>4</v>
      </c>
      <c r="C95" s="20" t="s">
        <v>251</v>
      </c>
      <c r="D95" s="20" t="s">
        <v>108</v>
      </c>
      <c r="E95" s="20" t="str">
        <f t="shared" si="15"/>
        <v>SENTANI-PANIAI</v>
      </c>
      <c r="F95" s="21" t="s">
        <v>9</v>
      </c>
      <c r="G95" s="103"/>
      <c r="H95" s="103"/>
      <c r="I95" s="103"/>
      <c r="J95" s="103">
        <f t="shared" si="14"/>
        <v>0</v>
      </c>
      <c r="L95" s="6" t="s">
        <v>1</v>
      </c>
      <c r="M95" s="28" t="s">
        <v>42</v>
      </c>
      <c r="N95" s="6" t="s">
        <v>9</v>
      </c>
      <c r="O95" s="4">
        <f t="shared" si="16"/>
        <v>0</v>
      </c>
      <c r="P95" s="4">
        <f t="shared" si="17"/>
        <v>0</v>
      </c>
      <c r="Q95" s="4">
        <f t="shared" si="18"/>
        <v>0</v>
      </c>
      <c r="R95" s="4">
        <f t="shared" si="19"/>
        <v>0</v>
      </c>
    </row>
    <row r="96" spans="1:18" hidden="1" x14ac:dyDescent="0.25">
      <c r="A96" s="30" t="s">
        <v>77</v>
      </c>
      <c r="B96" s="30" t="s">
        <v>5</v>
      </c>
      <c r="C96" s="30" t="s">
        <v>101</v>
      </c>
      <c r="D96" s="30" t="s">
        <v>259</v>
      </c>
      <c r="E96" s="30" t="str">
        <f t="shared" si="15"/>
        <v>MANOKWARI-PEGUNUNGAN ARFAK</v>
      </c>
      <c r="F96" s="31" t="s">
        <v>9</v>
      </c>
      <c r="J96" s="103">
        <f t="shared" si="14"/>
        <v>0</v>
      </c>
      <c r="L96" s="6" t="s">
        <v>1</v>
      </c>
      <c r="M96" s="28" t="s">
        <v>43</v>
      </c>
      <c r="N96" s="6" t="s">
        <v>9</v>
      </c>
      <c r="O96" s="4">
        <f t="shared" si="16"/>
        <v>21</v>
      </c>
      <c r="P96" s="4">
        <f t="shared" si="17"/>
        <v>21</v>
      </c>
      <c r="Q96" s="4">
        <f t="shared" si="18"/>
        <v>39</v>
      </c>
      <c r="R96" s="4">
        <f t="shared" si="19"/>
        <v>81</v>
      </c>
    </row>
    <row r="97" spans="1:18" hidden="1" x14ac:dyDescent="0.25">
      <c r="A97" s="20" t="s">
        <v>77</v>
      </c>
      <c r="B97" s="20" t="s">
        <v>250</v>
      </c>
      <c r="C97" s="20" t="s">
        <v>104</v>
      </c>
      <c r="D97" s="20" t="s">
        <v>109</v>
      </c>
      <c r="E97" s="20" t="str">
        <f t="shared" si="15"/>
        <v>MERAUKE-PEGUNUNGAN BINTANG</v>
      </c>
      <c r="F97" s="21" t="s">
        <v>9</v>
      </c>
      <c r="G97" s="103"/>
      <c r="H97" s="103"/>
      <c r="I97" s="103"/>
      <c r="J97" s="103">
        <f t="shared" si="14"/>
        <v>0</v>
      </c>
      <c r="L97" s="6" t="s">
        <v>1</v>
      </c>
      <c r="M97" s="28" t="s">
        <v>44</v>
      </c>
      <c r="N97" s="6" t="s">
        <v>9</v>
      </c>
      <c r="O97" s="4">
        <f t="shared" si="16"/>
        <v>69</v>
      </c>
      <c r="P97" s="4">
        <f t="shared" si="17"/>
        <v>64</v>
      </c>
      <c r="Q97" s="4">
        <f t="shared" si="18"/>
        <v>56</v>
      </c>
      <c r="R97" s="4">
        <f t="shared" si="19"/>
        <v>189</v>
      </c>
    </row>
    <row r="98" spans="1:18" hidden="1" x14ac:dyDescent="0.25">
      <c r="A98" s="20" t="s">
        <v>77</v>
      </c>
      <c r="B98" s="20" t="s">
        <v>250</v>
      </c>
      <c r="C98" s="20" t="s">
        <v>104</v>
      </c>
      <c r="D98" s="20" t="s">
        <v>110</v>
      </c>
      <c r="E98" s="20" t="str">
        <f t="shared" si="15"/>
        <v>MERAUKE-PUNCAK</v>
      </c>
      <c r="F98" s="21" t="s">
        <v>9</v>
      </c>
      <c r="G98" s="103"/>
      <c r="H98" s="103"/>
      <c r="I98" s="103"/>
      <c r="J98" s="103">
        <f t="shared" si="14"/>
        <v>0</v>
      </c>
      <c r="L98" s="6" t="s">
        <v>1</v>
      </c>
      <c r="M98" s="28" t="s">
        <v>45</v>
      </c>
      <c r="N98" s="6" t="s">
        <v>9</v>
      </c>
      <c r="O98" s="4">
        <f t="shared" si="16"/>
        <v>140</v>
      </c>
      <c r="P98" s="4">
        <f t="shared" si="17"/>
        <v>140</v>
      </c>
      <c r="Q98" s="4">
        <f t="shared" si="18"/>
        <v>167</v>
      </c>
      <c r="R98" s="4">
        <f t="shared" si="19"/>
        <v>447</v>
      </c>
    </row>
    <row r="99" spans="1:18" hidden="1" x14ac:dyDescent="0.25">
      <c r="A99" s="20" t="s">
        <v>77</v>
      </c>
      <c r="B99" s="20" t="s">
        <v>4</v>
      </c>
      <c r="C99" s="20" t="s">
        <v>251</v>
      </c>
      <c r="D99" s="20" t="s">
        <v>111</v>
      </c>
      <c r="E99" s="20" t="str">
        <f t="shared" si="15"/>
        <v>SENTANI-PUNCAK JAYA</v>
      </c>
      <c r="F99" s="21" t="s">
        <v>9</v>
      </c>
      <c r="G99" s="103"/>
      <c r="H99" s="103"/>
      <c r="I99" s="103"/>
      <c r="J99" s="103">
        <f t="shared" si="14"/>
        <v>0</v>
      </c>
      <c r="L99" s="6" t="s">
        <v>1</v>
      </c>
      <c r="M99" s="28" t="s">
        <v>46</v>
      </c>
      <c r="N99" s="6" t="s">
        <v>9</v>
      </c>
      <c r="O99" s="4">
        <f t="shared" si="16"/>
        <v>116</v>
      </c>
      <c r="P99" s="4">
        <f t="shared" si="17"/>
        <v>112</v>
      </c>
      <c r="Q99" s="4">
        <f t="shared" si="18"/>
        <v>112</v>
      </c>
      <c r="R99" s="4">
        <f t="shared" si="19"/>
        <v>340</v>
      </c>
    </row>
    <row r="100" spans="1:18" hidden="1" x14ac:dyDescent="0.25">
      <c r="A100" s="20" t="s">
        <v>77</v>
      </c>
      <c r="B100" s="20" t="s">
        <v>5</v>
      </c>
      <c r="C100" s="20" t="s">
        <v>5</v>
      </c>
      <c r="D100" s="20" t="s">
        <v>218</v>
      </c>
      <c r="E100" s="20" t="str">
        <f t="shared" si="15"/>
        <v>SORONG-RAJA AMPAT</v>
      </c>
      <c r="F100" s="21" t="s">
        <v>9</v>
      </c>
      <c r="G100" s="103"/>
      <c r="H100" s="103"/>
      <c r="I100" s="103"/>
      <c r="J100" s="103">
        <f t="shared" si="14"/>
        <v>0</v>
      </c>
      <c r="L100" s="6" t="s">
        <v>1</v>
      </c>
      <c r="M100" s="28" t="s">
        <v>47</v>
      </c>
      <c r="N100" s="6" t="s">
        <v>9</v>
      </c>
      <c r="O100" s="4">
        <f t="shared" si="16"/>
        <v>51</v>
      </c>
      <c r="P100" s="4">
        <f t="shared" si="17"/>
        <v>51</v>
      </c>
      <c r="Q100" s="4">
        <f t="shared" si="18"/>
        <v>56</v>
      </c>
      <c r="R100" s="4">
        <f t="shared" si="19"/>
        <v>158</v>
      </c>
    </row>
    <row r="101" spans="1:18" hidden="1" x14ac:dyDescent="0.25">
      <c r="A101" s="20" t="s">
        <v>77</v>
      </c>
      <c r="B101" s="20" t="s">
        <v>4</v>
      </c>
      <c r="C101" s="20" t="s">
        <v>251</v>
      </c>
      <c r="D101" s="20" t="s">
        <v>112</v>
      </c>
      <c r="E101" s="20" t="str">
        <f t="shared" si="15"/>
        <v>SENTANI-SARMI</v>
      </c>
      <c r="F101" s="21" t="s">
        <v>9</v>
      </c>
      <c r="G101" s="103"/>
      <c r="H101" s="103"/>
      <c r="I101" s="103"/>
      <c r="J101" s="103">
        <f t="shared" si="14"/>
        <v>0</v>
      </c>
      <c r="L101" s="6" t="s">
        <v>1</v>
      </c>
      <c r="M101" s="28" t="s">
        <v>48</v>
      </c>
      <c r="N101" s="6" t="s">
        <v>9</v>
      </c>
      <c r="O101" s="4">
        <f t="shared" si="16"/>
        <v>0</v>
      </c>
      <c r="P101" s="4">
        <f t="shared" si="17"/>
        <v>0</v>
      </c>
      <c r="Q101" s="4">
        <f t="shared" si="18"/>
        <v>0</v>
      </c>
      <c r="R101" s="4">
        <f t="shared" si="19"/>
        <v>0</v>
      </c>
    </row>
    <row r="102" spans="1:18" hidden="1" x14ac:dyDescent="0.25">
      <c r="A102" s="20" t="s">
        <v>77</v>
      </c>
      <c r="B102" s="20" t="s">
        <v>252</v>
      </c>
      <c r="C102" s="20" t="s">
        <v>254</v>
      </c>
      <c r="D102" s="20" t="s">
        <v>113</v>
      </c>
      <c r="E102" s="20" t="str">
        <f t="shared" ref="E102:E134" si="20">C102&amp;"-"&amp;D102</f>
        <v>MASOHI-SERAM BAGIAN BARAT</v>
      </c>
      <c r="F102" s="21" t="s">
        <v>9</v>
      </c>
      <c r="G102" s="103"/>
      <c r="H102" s="103"/>
      <c r="I102" s="103"/>
      <c r="J102" s="103">
        <f t="shared" si="14"/>
        <v>0</v>
      </c>
      <c r="L102" s="6" t="s">
        <v>1</v>
      </c>
      <c r="M102" s="28" t="s">
        <v>49</v>
      </c>
      <c r="N102" s="6" t="s">
        <v>9</v>
      </c>
      <c r="O102" s="4">
        <f t="shared" si="16"/>
        <v>0</v>
      </c>
      <c r="P102" s="4">
        <f t="shared" si="17"/>
        <v>0</v>
      </c>
      <c r="Q102" s="4">
        <f t="shared" si="18"/>
        <v>0</v>
      </c>
      <c r="R102" s="4">
        <f t="shared" si="19"/>
        <v>0</v>
      </c>
    </row>
    <row r="103" spans="1:18" hidden="1" x14ac:dyDescent="0.25">
      <c r="A103" s="20" t="s">
        <v>77</v>
      </c>
      <c r="B103" s="20" t="s">
        <v>252</v>
      </c>
      <c r="C103" s="20" t="s">
        <v>254</v>
      </c>
      <c r="D103" s="20" t="s">
        <v>114</v>
      </c>
      <c r="E103" s="20" t="str">
        <f t="shared" si="20"/>
        <v>MASOHI-SERAM BAGIAN TIMUR</v>
      </c>
      <c r="F103" s="21" t="s">
        <v>9</v>
      </c>
      <c r="G103" s="103"/>
      <c r="H103" s="103"/>
      <c r="I103" s="103"/>
      <c r="J103" s="103">
        <f t="shared" si="14"/>
        <v>0</v>
      </c>
      <c r="L103" s="6" t="s">
        <v>1</v>
      </c>
      <c r="M103" s="28" t="s">
        <v>50</v>
      </c>
      <c r="N103" s="6" t="s">
        <v>9</v>
      </c>
      <c r="O103" s="4">
        <f t="shared" si="16"/>
        <v>0</v>
      </c>
      <c r="P103" s="4">
        <f t="shared" si="17"/>
        <v>0</v>
      </c>
      <c r="Q103" s="4">
        <f t="shared" si="18"/>
        <v>0</v>
      </c>
      <c r="R103" s="4">
        <f t="shared" si="19"/>
        <v>0</v>
      </c>
    </row>
    <row r="104" spans="1:18" hidden="1" x14ac:dyDescent="0.25">
      <c r="A104" s="20" t="s">
        <v>77</v>
      </c>
      <c r="B104" s="20" t="s">
        <v>5</v>
      </c>
      <c r="C104" s="20" t="s">
        <v>5</v>
      </c>
      <c r="D104" s="20" t="s">
        <v>5</v>
      </c>
      <c r="E104" s="20" t="str">
        <f t="shared" si="20"/>
        <v>SORONG-SORONG</v>
      </c>
      <c r="F104" s="21" t="s">
        <v>9</v>
      </c>
      <c r="G104" s="103"/>
      <c r="H104" s="103"/>
      <c r="I104" s="103"/>
      <c r="J104" s="103">
        <f t="shared" si="14"/>
        <v>0</v>
      </c>
      <c r="L104" s="6" t="s">
        <v>1</v>
      </c>
      <c r="M104" s="28" t="s">
        <v>51</v>
      </c>
      <c r="N104" s="6" t="s">
        <v>9</v>
      </c>
      <c r="O104" s="4">
        <f t="shared" si="16"/>
        <v>67</v>
      </c>
      <c r="P104" s="4">
        <f t="shared" si="17"/>
        <v>59</v>
      </c>
      <c r="Q104" s="4">
        <f t="shared" si="18"/>
        <v>86</v>
      </c>
      <c r="R104" s="4">
        <f t="shared" si="19"/>
        <v>212</v>
      </c>
    </row>
    <row r="105" spans="1:18" hidden="1" x14ac:dyDescent="0.25">
      <c r="A105" s="20" t="s">
        <v>77</v>
      </c>
      <c r="B105" s="20" t="s">
        <v>5</v>
      </c>
      <c r="C105" s="20" t="s">
        <v>5</v>
      </c>
      <c r="D105" s="20" t="s">
        <v>115</v>
      </c>
      <c r="E105" s="20" t="str">
        <f t="shared" si="20"/>
        <v>SORONG-SORONG SELATAN</v>
      </c>
      <c r="F105" s="21" t="s">
        <v>9</v>
      </c>
      <c r="G105" s="103"/>
      <c r="H105" s="103"/>
      <c r="I105" s="103"/>
      <c r="J105" s="103">
        <f t="shared" si="14"/>
        <v>0</v>
      </c>
      <c r="L105" s="6" t="s">
        <v>1</v>
      </c>
      <c r="M105" s="28" t="s">
        <v>52</v>
      </c>
      <c r="N105" s="6" t="s">
        <v>9</v>
      </c>
      <c r="O105" s="4">
        <f t="shared" si="16"/>
        <v>0</v>
      </c>
      <c r="P105" s="4">
        <f t="shared" si="17"/>
        <v>0</v>
      </c>
      <c r="Q105" s="4">
        <f t="shared" si="18"/>
        <v>0</v>
      </c>
      <c r="R105" s="4">
        <f t="shared" si="19"/>
        <v>0</v>
      </c>
    </row>
    <row r="106" spans="1:18" hidden="1" x14ac:dyDescent="0.25">
      <c r="A106" s="20" t="s">
        <v>77</v>
      </c>
      <c r="B106" s="20" t="s">
        <v>4</v>
      </c>
      <c r="C106" s="20" t="s">
        <v>251</v>
      </c>
      <c r="D106" s="20" t="s">
        <v>116</v>
      </c>
      <c r="E106" s="20" t="str">
        <f t="shared" si="20"/>
        <v>SENTANI-SUPIORI</v>
      </c>
      <c r="F106" s="21" t="s">
        <v>9</v>
      </c>
      <c r="G106" s="103"/>
      <c r="H106" s="103"/>
      <c r="I106" s="103"/>
      <c r="J106" s="103">
        <f t="shared" si="14"/>
        <v>0</v>
      </c>
      <c r="L106" s="6" t="s">
        <v>1</v>
      </c>
      <c r="M106" s="28" t="s">
        <v>53</v>
      </c>
      <c r="N106" s="6" t="s">
        <v>9</v>
      </c>
      <c r="O106" s="4">
        <f t="shared" ref="O106:O137" si="21">SUMIF($D:$D,$M106,G:G)</f>
        <v>87</v>
      </c>
      <c r="P106" s="4">
        <f t="shared" ref="P106:P137" si="22">SUMIF($D:$D,$M106,H:H)</f>
        <v>34</v>
      </c>
      <c r="Q106" s="4">
        <f t="shared" ref="Q106:Q137" si="23">SUMIF($D:$D,$M106,I:I)</f>
        <v>80</v>
      </c>
      <c r="R106" s="4">
        <f t="shared" si="19"/>
        <v>201</v>
      </c>
    </row>
    <row r="107" spans="1:18" hidden="1" x14ac:dyDescent="0.25">
      <c r="A107" s="30" t="s">
        <v>77</v>
      </c>
      <c r="B107" s="30" t="s">
        <v>5</v>
      </c>
      <c r="C107" s="30" t="s">
        <v>101</v>
      </c>
      <c r="D107" s="30" t="s">
        <v>260</v>
      </c>
      <c r="E107" s="30" t="str">
        <f t="shared" si="20"/>
        <v>MANOKWARI-TAMBRAUW</v>
      </c>
      <c r="F107" s="31" t="s">
        <v>9</v>
      </c>
      <c r="J107" s="103">
        <f t="shared" si="14"/>
        <v>0</v>
      </c>
      <c r="L107" s="6" t="s">
        <v>1</v>
      </c>
      <c r="M107" s="28" t="s">
        <v>54</v>
      </c>
      <c r="N107" s="6" t="s">
        <v>9</v>
      </c>
      <c r="O107" s="4">
        <f t="shared" si="21"/>
        <v>22</v>
      </c>
      <c r="P107" s="4">
        <f t="shared" si="22"/>
        <v>14</v>
      </c>
      <c r="Q107" s="4">
        <f t="shared" si="23"/>
        <v>9</v>
      </c>
      <c r="R107" s="4">
        <f t="shared" si="19"/>
        <v>45</v>
      </c>
    </row>
    <row r="108" spans="1:18" hidden="1" x14ac:dyDescent="0.25">
      <c r="A108" s="20" t="s">
        <v>77</v>
      </c>
      <c r="B108" s="20" t="s">
        <v>5</v>
      </c>
      <c r="C108" s="20" t="s">
        <v>101</v>
      </c>
      <c r="D108" s="20" t="s">
        <v>117</v>
      </c>
      <c r="E108" s="20" t="str">
        <f t="shared" si="20"/>
        <v>MANOKWARI-TELUK BINTUNI</v>
      </c>
      <c r="F108" s="21" t="s">
        <v>9</v>
      </c>
      <c r="G108" s="103"/>
      <c r="H108" s="103"/>
      <c r="I108" s="103"/>
      <c r="J108" s="103">
        <f t="shared" si="14"/>
        <v>0</v>
      </c>
      <c r="L108" s="6" t="s">
        <v>1</v>
      </c>
      <c r="M108" s="28" t="s">
        <v>55</v>
      </c>
      <c r="N108" s="6" t="s">
        <v>9</v>
      </c>
      <c r="O108" s="4">
        <f t="shared" si="21"/>
        <v>0</v>
      </c>
      <c r="P108" s="4">
        <f t="shared" si="22"/>
        <v>0</v>
      </c>
      <c r="Q108" s="4">
        <f t="shared" si="23"/>
        <v>0</v>
      </c>
      <c r="R108" s="4">
        <f t="shared" si="19"/>
        <v>0</v>
      </c>
    </row>
    <row r="109" spans="1:18" hidden="1" x14ac:dyDescent="0.25">
      <c r="A109" s="20" t="s">
        <v>77</v>
      </c>
      <c r="B109" s="20" t="s">
        <v>5</v>
      </c>
      <c r="C109" s="20" t="s">
        <v>101</v>
      </c>
      <c r="D109" s="20" t="s">
        <v>118</v>
      </c>
      <c r="E109" s="20" t="str">
        <f t="shared" si="20"/>
        <v>MANOKWARI-TELUK WONDAMA</v>
      </c>
      <c r="F109" s="21" t="s">
        <v>9</v>
      </c>
      <c r="G109" s="103"/>
      <c r="H109" s="103"/>
      <c r="I109" s="103"/>
      <c r="J109" s="103">
        <f t="shared" si="14"/>
        <v>0</v>
      </c>
      <c r="L109" s="6" t="s">
        <v>1</v>
      </c>
      <c r="M109" s="28" t="s">
        <v>56</v>
      </c>
      <c r="N109" s="6" t="s">
        <v>9</v>
      </c>
      <c r="O109" s="4">
        <f t="shared" si="21"/>
        <v>33</v>
      </c>
      <c r="P109" s="4">
        <f t="shared" si="22"/>
        <v>14</v>
      </c>
      <c r="Q109" s="4">
        <f t="shared" si="23"/>
        <v>16</v>
      </c>
      <c r="R109" s="4">
        <f t="shared" si="19"/>
        <v>63</v>
      </c>
    </row>
    <row r="110" spans="1:18" hidden="1" x14ac:dyDescent="0.25">
      <c r="A110" s="20" t="s">
        <v>77</v>
      </c>
      <c r="B110" s="20" t="s">
        <v>4</v>
      </c>
      <c r="C110" s="20" t="s">
        <v>251</v>
      </c>
      <c r="D110" s="20" t="s">
        <v>119</v>
      </c>
      <c r="E110" s="20" t="str">
        <f t="shared" si="20"/>
        <v>SENTANI-TOLIKARA</v>
      </c>
      <c r="F110" s="21" t="s">
        <v>9</v>
      </c>
      <c r="G110" s="103"/>
      <c r="H110" s="103"/>
      <c r="I110" s="103"/>
      <c r="J110" s="103">
        <f t="shared" si="14"/>
        <v>0</v>
      </c>
      <c r="L110" s="6" t="s">
        <v>1</v>
      </c>
      <c r="M110" s="28" t="s">
        <v>57</v>
      </c>
      <c r="N110" s="6" t="s">
        <v>9</v>
      </c>
      <c r="O110" s="4">
        <f t="shared" si="21"/>
        <v>0</v>
      </c>
      <c r="P110" s="4">
        <f t="shared" si="22"/>
        <v>0</v>
      </c>
      <c r="Q110" s="4">
        <f t="shared" si="23"/>
        <v>0</v>
      </c>
      <c r="R110" s="4">
        <f t="shared" si="19"/>
        <v>0</v>
      </c>
    </row>
    <row r="111" spans="1:18" hidden="1" x14ac:dyDescent="0.25">
      <c r="A111" s="20" t="s">
        <v>77</v>
      </c>
      <c r="B111" s="20" t="s">
        <v>4</v>
      </c>
      <c r="C111" s="20" t="s">
        <v>251</v>
      </c>
      <c r="D111" s="20" t="s">
        <v>120</v>
      </c>
      <c r="E111" s="20" t="str">
        <f t="shared" si="20"/>
        <v>SENTANI-WAROPEN</v>
      </c>
      <c r="F111" s="21" t="s">
        <v>9</v>
      </c>
      <c r="G111" s="103"/>
      <c r="H111" s="103"/>
      <c r="I111" s="103"/>
      <c r="J111" s="103">
        <f t="shared" si="14"/>
        <v>0</v>
      </c>
      <c r="L111" s="6" t="s">
        <v>1</v>
      </c>
      <c r="M111" s="28" t="s">
        <v>58</v>
      </c>
      <c r="N111" s="6" t="s">
        <v>9</v>
      </c>
      <c r="O111" s="4">
        <f t="shared" si="21"/>
        <v>0</v>
      </c>
      <c r="P111" s="4">
        <f t="shared" si="22"/>
        <v>0</v>
      </c>
      <c r="Q111" s="4">
        <f t="shared" si="23"/>
        <v>0</v>
      </c>
      <c r="R111" s="4">
        <f t="shared" si="19"/>
        <v>0</v>
      </c>
    </row>
    <row r="112" spans="1:18" hidden="1" x14ac:dyDescent="0.25">
      <c r="A112" s="20" t="s">
        <v>77</v>
      </c>
      <c r="B112" s="20" t="s">
        <v>250</v>
      </c>
      <c r="C112" s="20" t="s">
        <v>104</v>
      </c>
      <c r="D112" s="20" t="s">
        <v>121</v>
      </c>
      <c r="E112" s="20" t="str">
        <f t="shared" si="20"/>
        <v>MERAUKE-YAHUKIMO</v>
      </c>
      <c r="F112" s="21" t="s">
        <v>9</v>
      </c>
      <c r="G112" s="103"/>
      <c r="H112" s="103"/>
      <c r="I112" s="103"/>
      <c r="J112" s="103">
        <f t="shared" si="14"/>
        <v>0</v>
      </c>
      <c r="L112" s="6" t="s">
        <v>1</v>
      </c>
      <c r="M112" s="28" t="s">
        <v>59</v>
      </c>
      <c r="N112" s="6" t="s">
        <v>9</v>
      </c>
      <c r="O112" s="4">
        <f t="shared" si="21"/>
        <v>7</v>
      </c>
      <c r="P112" s="4">
        <f t="shared" si="22"/>
        <v>3</v>
      </c>
      <c r="Q112" s="4">
        <f t="shared" si="23"/>
        <v>2</v>
      </c>
      <c r="R112" s="4">
        <f t="shared" si="19"/>
        <v>12</v>
      </c>
    </row>
    <row r="113" spans="1:18" hidden="1" x14ac:dyDescent="0.25">
      <c r="A113" s="20" t="s">
        <v>77</v>
      </c>
      <c r="B113" s="20" t="s">
        <v>4</v>
      </c>
      <c r="C113" s="20" t="s">
        <v>251</v>
      </c>
      <c r="D113" s="20" t="s">
        <v>122</v>
      </c>
      <c r="E113" s="20" t="str">
        <f t="shared" si="20"/>
        <v>SENTANI-YALIMO</v>
      </c>
      <c r="F113" s="21" t="s">
        <v>9</v>
      </c>
      <c r="G113" s="103"/>
      <c r="H113" s="103"/>
      <c r="I113" s="103"/>
      <c r="J113" s="103">
        <f t="shared" si="14"/>
        <v>0</v>
      </c>
      <c r="L113" s="6" t="s">
        <v>1</v>
      </c>
      <c r="M113" s="28" t="s">
        <v>60</v>
      </c>
      <c r="N113" s="6" t="s">
        <v>9</v>
      </c>
      <c r="O113" s="4">
        <f t="shared" si="21"/>
        <v>53</v>
      </c>
      <c r="P113" s="4">
        <f t="shared" si="22"/>
        <v>36</v>
      </c>
      <c r="Q113" s="4">
        <f t="shared" si="23"/>
        <v>49</v>
      </c>
      <c r="R113" s="4">
        <f t="shared" si="19"/>
        <v>138</v>
      </c>
    </row>
    <row r="114" spans="1:18" hidden="1" x14ac:dyDescent="0.25">
      <c r="A114" s="20" t="s">
        <v>2</v>
      </c>
      <c r="B114" s="20" t="s">
        <v>226</v>
      </c>
      <c r="C114" s="20" t="s">
        <v>123</v>
      </c>
      <c r="D114" s="20" t="s">
        <v>123</v>
      </c>
      <c r="E114" s="20" t="str">
        <f t="shared" si="20"/>
        <v>BANGGAI-BANGGAI</v>
      </c>
      <c r="F114" s="21" t="s">
        <v>9</v>
      </c>
      <c r="G114" s="103"/>
      <c r="H114" s="103"/>
      <c r="I114" s="103"/>
      <c r="J114" s="103">
        <f t="shared" si="14"/>
        <v>0</v>
      </c>
      <c r="L114" s="6" t="s">
        <v>1</v>
      </c>
      <c r="M114" s="28" t="s">
        <v>61</v>
      </c>
      <c r="N114" s="6" t="s">
        <v>9</v>
      </c>
      <c r="O114" s="4">
        <f t="shared" si="21"/>
        <v>0</v>
      </c>
      <c r="P114" s="4">
        <f t="shared" si="22"/>
        <v>0</v>
      </c>
      <c r="Q114" s="4">
        <f t="shared" si="23"/>
        <v>0</v>
      </c>
      <c r="R114" s="4">
        <f t="shared" si="19"/>
        <v>0</v>
      </c>
    </row>
    <row r="115" spans="1:18" hidden="1" x14ac:dyDescent="0.25">
      <c r="A115" s="20" t="s">
        <v>2</v>
      </c>
      <c r="B115" s="20" t="s">
        <v>226</v>
      </c>
      <c r="C115" s="20" t="s">
        <v>123</v>
      </c>
      <c r="D115" s="20" t="s">
        <v>124</v>
      </c>
      <c r="E115" s="20" t="str">
        <f t="shared" si="20"/>
        <v>BANGGAI-BANGGAI KEPULAUAN</v>
      </c>
      <c r="F115" s="21" t="s">
        <v>9</v>
      </c>
      <c r="G115" s="103"/>
      <c r="H115" s="103"/>
      <c r="I115" s="103"/>
      <c r="J115" s="103">
        <f t="shared" si="14"/>
        <v>0</v>
      </c>
      <c r="L115" s="6" t="s">
        <v>1</v>
      </c>
      <c r="M115" s="28" t="s">
        <v>62</v>
      </c>
      <c r="N115" s="6" t="s">
        <v>9</v>
      </c>
      <c r="O115" s="4">
        <f t="shared" si="21"/>
        <v>0</v>
      </c>
      <c r="P115" s="4">
        <f t="shared" si="22"/>
        <v>0</v>
      </c>
      <c r="Q115" s="4">
        <f t="shared" si="23"/>
        <v>0</v>
      </c>
      <c r="R115" s="4">
        <f t="shared" si="19"/>
        <v>0</v>
      </c>
    </row>
    <row r="116" spans="1:18" hidden="1" x14ac:dyDescent="0.25">
      <c r="A116" s="20" t="s">
        <v>2</v>
      </c>
      <c r="B116" s="20" t="s">
        <v>226</v>
      </c>
      <c r="C116" s="20" t="s">
        <v>123</v>
      </c>
      <c r="D116" s="20" t="s">
        <v>125</v>
      </c>
      <c r="E116" s="20" t="str">
        <f t="shared" si="20"/>
        <v>BANGGAI-BANGGAI LAUT</v>
      </c>
      <c r="F116" s="21" t="s">
        <v>9</v>
      </c>
      <c r="G116" s="103"/>
      <c r="H116" s="103"/>
      <c r="I116" s="103"/>
      <c r="J116" s="103">
        <f t="shared" si="14"/>
        <v>0</v>
      </c>
      <c r="L116" s="6" t="s">
        <v>1</v>
      </c>
      <c r="M116" s="28" t="s">
        <v>63</v>
      </c>
      <c r="N116" s="6" t="s">
        <v>9</v>
      </c>
      <c r="O116" s="4">
        <f t="shared" si="21"/>
        <v>13</v>
      </c>
      <c r="P116" s="4">
        <f t="shared" si="22"/>
        <v>0</v>
      </c>
      <c r="Q116" s="4">
        <f t="shared" si="23"/>
        <v>0</v>
      </c>
      <c r="R116" s="4">
        <f t="shared" si="19"/>
        <v>13</v>
      </c>
    </row>
    <row r="117" spans="1:18" hidden="1" x14ac:dyDescent="0.25">
      <c r="A117" s="20" t="s">
        <v>2</v>
      </c>
      <c r="B117" s="20" t="s">
        <v>232</v>
      </c>
      <c r="C117" s="20" t="s">
        <v>221</v>
      </c>
      <c r="D117" s="20" t="s">
        <v>126</v>
      </c>
      <c r="E117" s="20" t="str">
        <f t="shared" si="20"/>
        <v>BONE BULUKUMBA-BANTAENG</v>
      </c>
      <c r="F117" s="21" t="s">
        <v>9</v>
      </c>
      <c r="G117" s="103">
        <v>15</v>
      </c>
      <c r="H117" s="103">
        <v>13</v>
      </c>
      <c r="I117" s="103">
        <v>17</v>
      </c>
      <c r="J117" s="103">
        <f t="shared" si="14"/>
        <v>45</v>
      </c>
      <c r="L117" s="6" t="s">
        <v>1</v>
      </c>
      <c r="M117" s="28" t="s">
        <v>64</v>
      </c>
      <c r="N117" s="6" t="s">
        <v>9</v>
      </c>
      <c r="O117" s="4">
        <f t="shared" si="21"/>
        <v>16</v>
      </c>
      <c r="P117" s="4">
        <f t="shared" si="22"/>
        <v>9</v>
      </c>
      <c r="Q117" s="4">
        <f t="shared" si="23"/>
        <v>7</v>
      </c>
      <c r="R117" s="4">
        <f t="shared" si="19"/>
        <v>32</v>
      </c>
    </row>
    <row r="118" spans="1:18" hidden="1" x14ac:dyDescent="0.25">
      <c r="A118" s="20" t="s">
        <v>2</v>
      </c>
      <c r="B118" s="20" t="s">
        <v>232</v>
      </c>
      <c r="C118" s="20" t="s">
        <v>222</v>
      </c>
      <c r="D118" s="20" t="s">
        <v>127</v>
      </c>
      <c r="E118" s="20" t="str">
        <f t="shared" si="20"/>
        <v>BARRU MAROS-BARRU</v>
      </c>
      <c r="F118" s="21" t="s">
        <v>9</v>
      </c>
      <c r="G118" s="103">
        <v>18</v>
      </c>
      <c r="H118" s="103">
        <v>9</v>
      </c>
      <c r="I118" s="103">
        <v>11</v>
      </c>
      <c r="J118" s="103">
        <f t="shared" si="14"/>
        <v>38</v>
      </c>
      <c r="L118" s="6" t="s">
        <v>1</v>
      </c>
      <c r="M118" s="28" t="s">
        <v>65</v>
      </c>
      <c r="N118" s="6" t="s">
        <v>9</v>
      </c>
      <c r="O118" s="4">
        <f t="shared" si="21"/>
        <v>11</v>
      </c>
      <c r="P118" s="4">
        <f t="shared" si="22"/>
        <v>0</v>
      </c>
      <c r="Q118" s="4">
        <f t="shared" si="23"/>
        <v>0</v>
      </c>
      <c r="R118" s="4">
        <f t="shared" si="19"/>
        <v>11</v>
      </c>
    </row>
    <row r="119" spans="1:18" hidden="1" x14ac:dyDescent="0.25">
      <c r="A119" s="20" t="s">
        <v>2</v>
      </c>
      <c r="B119" s="20" t="s">
        <v>3</v>
      </c>
      <c r="C119" s="20" t="s">
        <v>3</v>
      </c>
      <c r="D119" s="20" t="s">
        <v>128</v>
      </c>
      <c r="E119" s="20" t="str">
        <f t="shared" si="20"/>
        <v>GORONTALO-BOALEMO</v>
      </c>
      <c r="F119" s="21" t="s">
        <v>9</v>
      </c>
      <c r="G119" s="103"/>
      <c r="H119" s="103"/>
      <c r="I119" s="103">
        <v>9</v>
      </c>
      <c r="J119" s="103">
        <f t="shared" si="14"/>
        <v>9</v>
      </c>
      <c r="L119" s="6" t="s">
        <v>1</v>
      </c>
      <c r="M119" s="28" t="s">
        <v>66</v>
      </c>
      <c r="N119" s="6" t="s">
        <v>9</v>
      </c>
      <c r="O119" s="4">
        <f t="shared" si="21"/>
        <v>58</v>
      </c>
      <c r="P119" s="4">
        <f t="shared" si="22"/>
        <v>42</v>
      </c>
      <c r="Q119" s="4">
        <f t="shared" si="23"/>
        <v>44</v>
      </c>
      <c r="R119" s="4">
        <f t="shared" si="19"/>
        <v>144</v>
      </c>
    </row>
    <row r="120" spans="1:18" hidden="1" x14ac:dyDescent="0.25">
      <c r="A120" s="20" t="s">
        <v>2</v>
      </c>
      <c r="B120" s="20" t="s">
        <v>3</v>
      </c>
      <c r="C120" s="20" t="s">
        <v>3</v>
      </c>
      <c r="D120" s="20" t="s">
        <v>129</v>
      </c>
      <c r="E120" s="20" t="str">
        <f t="shared" si="20"/>
        <v>GORONTALO-BOLAANG MONGONDOW</v>
      </c>
      <c r="F120" s="21" t="s">
        <v>9</v>
      </c>
      <c r="G120" s="103">
        <v>4</v>
      </c>
      <c r="H120" s="103">
        <v>3</v>
      </c>
      <c r="I120" s="103">
        <v>16</v>
      </c>
      <c r="J120" s="103">
        <f t="shared" si="14"/>
        <v>23</v>
      </c>
      <c r="L120" s="6" t="s">
        <v>1</v>
      </c>
      <c r="M120" s="28" t="s">
        <v>67</v>
      </c>
      <c r="N120" s="6" t="s">
        <v>9</v>
      </c>
      <c r="O120" s="4">
        <f t="shared" si="21"/>
        <v>57</v>
      </c>
      <c r="P120" s="4">
        <f t="shared" si="22"/>
        <v>20</v>
      </c>
      <c r="Q120" s="4">
        <f t="shared" si="23"/>
        <v>46</v>
      </c>
      <c r="R120" s="4">
        <f t="shared" si="19"/>
        <v>123</v>
      </c>
    </row>
    <row r="121" spans="1:18" hidden="1" x14ac:dyDescent="0.25">
      <c r="A121" s="20" t="s">
        <v>2</v>
      </c>
      <c r="B121" s="20" t="s">
        <v>3</v>
      </c>
      <c r="C121" s="20" t="s">
        <v>3</v>
      </c>
      <c r="D121" s="20" t="s">
        <v>130</v>
      </c>
      <c r="E121" s="20" t="str">
        <f t="shared" si="20"/>
        <v>GORONTALO-BOLAANG MONGONDOW SELATAN</v>
      </c>
      <c r="F121" s="21" t="s">
        <v>9</v>
      </c>
      <c r="G121" s="103"/>
      <c r="H121" s="103"/>
      <c r="I121" s="103"/>
      <c r="J121" s="103">
        <f t="shared" si="14"/>
        <v>0</v>
      </c>
      <c r="L121" s="6" t="s">
        <v>1</v>
      </c>
      <c r="M121" s="28" t="s">
        <v>68</v>
      </c>
      <c r="N121" s="6" t="s">
        <v>9</v>
      </c>
      <c r="O121" s="4">
        <f t="shared" si="21"/>
        <v>18</v>
      </c>
      <c r="P121" s="4">
        <f t="shared" si="22"/>
        <v>5</v>
      </c>
      <c r="Q121" s="4">
        <f t="shared" si="23"/>
        <v>6</v>
      </c>
      <c r="R121" s="4">
        <f t="shared" si="19"/>
        <v>29</v>
      </c>
    </row>
    <row r="122" spans="1:18" hidden="1" x14ac:dyDescent="0.25">
      <c r="A122" s="20" t="s">
        <v>2</v>
      </c>
      <c r="B122" s="20" t="s">
        <v>229</v>
      </c>
      <c r="C122" s="20" t="s">
        <v>223</v>
      </c>
      <c r="D122" s="20" t="s">
        <v>131</v>
      </c>
      <c r="E122" s="20" t="str">
        <f t="shared" si="20"/>
        <v>BITUNG MINAHASA TALAUD-BOLAANG MONGONDOW TIMUR</v>
      </c>
      <c r="F122" s="21" t="s">
        <v>9</v>
      </c>
      <c r="G122" s="103">
        <v>5</v>
      </c>
      <c r="H122" s="103">
        <v>3</v>
      </c>
      <c r="I122" s="103">
        <v>10</v>
      </c>
      <c r="J122" s="103">
        <f t="shared" si="14"/>
        <v>18</v>
      </c>
      <c r="L122" s="6" t="s">
        <v>1</v>
      </c>
      <c r="M122" s="28" t="s">
        <v>69</v>
      </c>
      <c r="N122" s="6" t="s">
        <v>9</v>
      </c>
      <c r="O122" s="4">
        <f t="shared" si="21"/>
        <v>0</v>
      </c>
      <c r="P122" s="4">
        <f t="shared" si="22"/>
        <v>0</v>
      </c>
      <c r="Q122" s="4">
        <f t="shared" si="23"/>
        <v>0</v>
      </c>
      <c r="R122" s="4">
        <f t="shared" si="19"/>
        <v>0</v>
      </c>
    </row>
    <row r="123" spans="1:18" hidden="1" x14ac:dyDescent="0.25">
      <c r="A123" s="20" t="s">
        <v>2</v>
      </c>
      <c r="B123" s="20" t="s">
        <v>3</v>
      </c>
      <c r="C123" s="20" t="s">
        <v>3</v>
      </c>
      <c r="D123" s="20" t="s">
        <v>132</v>
      </c>
      <c r="E123" s="20" t="str">
        <f t="shared" si="20"/>
        <v>GORONTALO-BOLAANG MONGONDOW UTARA</v>
      </c>
      <c r="F123" s="21" t="s">
        <v>9</v>
      </c>
      <c r="G123" s="103"/>
      <c r="H123" s="103"/>
      <c r="I123" s="103">
        <v>1</v>
      </c>
      <c r="J123" s="103">
        <f t="shared" si="14"/>
        <v>1</v>
      </c>
      <c r="L123" s="6" t="s">
        <v>1</v>
      </c>
      <c r="M123" s="28" t="s">
        <v>70</v>
      </c>
      <c r="N123" s="6" t="s">
        <v>9</v>
      </c>
      <c r="O123" s="4">
        <f t="shared" si="21"/>
        <v>40</v>
      </c>
      <c r="P123" s="4">
        <f t="shared" si="22"/>
        <v>23</v>
      </c>
      <c r="Q123" s="4">
        <f t="shared" si="23"/>
        <v>40</v>
      </c>
      <c r="R123" s="4">
        <f t="shared" si="19"/>
        <v>103</v>
      </c>
    </row>
    <row r="124" spans="1:18" hidden="1" x14ac:dyDescent="0.25">
      <c r="A124" s="20" t="s">
        <v>2</v>
      </c>
      <c r="B124" s="20" t="s">
        <v>224</v>
      </c>
      <c r="C124" s="20" t="s">
        <v>224</v>
      </c>
      <c r="D124" s="20" t="s">
        <v>133</v>
      </c>
      <c r="E124" s="20" t="str">
        <f t="shared" si="20"/>
        <v>KENDARI-BOMBANA</v>
      </c>
      <c r="F124" s="21" t="s">
        <v>9</v>
      </c>
      <c r="G124" s="103"/>
      <c r="H124" s="103"/>
      <c r="I124" s="103"/>
      <c r="J124" s="103">
        <f t="shared" si="14"/>
        <v>0</v>
      </c>
      <c r="L124" s="6" t="s">
        <v>1</v>
      </c>
      <c r="M124" s="28" t="s">
        <v>71</v>
      </c>
      <c r="N124" s="6" t="s">
        <v>9</v>
      </c>
      <c r="O124" s="4">
        <f t="shared" si="21"/>
        <v>0</v>
      </c>
      <c r="P124" s="4">
        <f t="shared" si="22"/>
        <v>0</v>
      </c>
      <c r="Q124" s="4">
        <f t="shared" si="23"/>
        <v>0</v>
      </c>
      <c r="R124" s="4">
        <f t="shared" si="19"/>
        <v>0</v>
      </c>
    </row>
    <row r="125" spans="1:18" hidden="1" x14ac:dyDescent="0.25">
      <c r="A125" s="20" t="s">
        <v>2</v>
      </c>
      <c r="B125" s="20" t="s">
        <v>232</v>
      </c>
      <c r="C125" s="20" t="s">
        <v>221</v>
      </c>
      <c r="D125" s="20" t="s">
        <v>134</v>
      </c>
      <c r="E125" s="20" t="str">
        <f t="shared" si="20"/>
        <v>BONE BULUKUMBA-BONE</v>
      </c>
      <c r="F125" s="21" t="s">
        <v>9</v>
      </c>
      <c r="G125" s="103">
        <v>61</v>
      </c>
      <c r="H125" s="103">
        <v>5</v>
      </c>
      <c r="I125" s="103">
        <v>72</v>
      </c>
      <c r="J125" s="103">
        <f t="shared" si="14"/>
        <v>138</v>
      </c>
      <c r="L125" s="6" t="s">
        <v>1</v>
      </c>
      <c r="M125" s="28" t="s">
        <v>72</v>
      </c>
      <c r="N125" s="6" t="s">
        <v>9</v>
      </c>
      <c r="O125" s="4">
        <f t="shared" si="21"/>
        <v>21</v>
      </c>
      <c r="P125" s="4">
        <f t="shared" si="22"/>
        <v>15</v>
      </c>
      <c r="Q125" s="4">
        <f t="shared" si="23"/>
        <v>12</v>
      </c>
      <c r="R125" s="4">
        <f t="shared" si="19"/>
        <v>48</v>
      </c>
    </row>
    <row r="126" spans="1:18" hidden="1" x14ac:dyDescent="0.25">
      <c r="A126" s="20" t="s">
        <v>2</v>
      </c>
      <c r="B126" s="20" t="s">
        <v>3</v>
      </c>
      <c r="C126" s="20" t="s">
        <v>3</v>
      </c>
      <c r="D126" s="20" t="s">
        <v>135</v>
      </c>
      <c r="E126" s="20" t="str">
        <f t="shared" si="20"/>
        <v>GORONTALO-BONE BOLANGO</v>
      </c>
      <c r="F126" s="21" t="s">
        <v>9</v>
      </c>
      <c r="G126" s="103"/>
      <c r="H126" s="103"/>
      <c r="I126" s="103">
        <v>28</v>
      </c>
      <c r="J126" s="103">
        <f t="shared" si="14"/>
        <v>28</v>
      </c>
      <c r="L126" s="6" t="s">
        <v>1</v>
      </c>
      <c r="M126" s="28" t="s">
        <v>73</v>
      </c>
      <c r="N126" s="6" t="s">
        <v>9</v>
      </c>
      <c r="O126" s="4">
        <f t="shared" si="21"/>
        <v>0</v>
      </c>
      <c r="P126" s="4">
        <f t="shared" si="22"/>
        <v>0</v>
      </c>
      <c r="Q126" s="4">
        <f t="shared" si="23"/>
        <v>0</v>
      </c>
      <c r="R126" s="4">
        <f t="shared" si="19"/>
        <v>0</v>
      </c>
    </row>
    <row r="127" spans="1:18" hidden="1" x14ac:dyDescent="0.25">
      <c r="A127" s="20" t="s">
        <v>2</v>
      </c>
      <c r="B127" s="20" t="s">
        <v>232</v>
      </c>
      <c r="C127" s="20" t="s">
        <v>221</v>
      </c>
      <c r="D127" s="20" t="s">
        <v>136</v>
      </c>
      <c r="E127" s="20" t="str">
        <f t="shared" si="20"/>
        <v>BONE BULUKUMBA-BULUKUMBA</v>
      </c>
      <c r="F127" s="21" t="s">
        <v>9</v>
      </c>
      <c r="G127" s="103">
        <v>32</v>
      </c>
      <c r="H127" s="103">
        <v>12</v>
      </c>
      <c r="I127" s="103">
        <v>34</v>
      </c>
      <c r="J127" s="103">
        <f t="shared" si="14"/>
        <v>78</v>
      </c>
      <c r="L127" s="6" t="s">
        <v>1</v>
      </c>
      <c r="M127" s="28" t="s">
        <v>74</v>
      </c>
      <c r="N127" s="6" t="s">
        <v>9</v>
      </c>
      <c r="O127" s="4">
        <f t="shared" si="21"/>
        <v>27</v>
      </c>
      <c r="P127" s="4">
        <f t="shared" si="22"/>
        <v>10</v>
      </c>
      <c r="Q127" s="4">
        <f t="shared" si="23"/>
        <v>5</v>
      </c>
      <c r="R127" s="4">
        <f t="shared" si="19"/>
        <v>42</v>
      </c>
    </row>
    <row r="128" spans="1:18" hidden="1" x14ac:dyDescent="0.25">
      <c r="A128" s="20" t="s">
        <v>2</v>
      </c>
      <c r="B128" s="20" t="s">
        <v>3</v>
      </c>
      <c r="C128" s="20" t="s">
        <v>3</v>
      </c>
      <c r="D128" s="20" t="s">
        <v>137</v>
      </c>
      <c r="E128" s="20" t="str">
        <f t="shared" si="20"/>
        <v>GORONTALO-BUOL</v>
      </c>
      <c r="F128" s="21" t="s">
        <v>9</v>
      </c>
      <c r="G128" s="103"/>
      <c r="H128" s="103"/>
      <c r="I128" s="103"/>
      <c r="J128" s="103">
        <f t="shared" si="14"/>
        <v>0</v>
      </c>
      <c r="L128" s="6" t="s">
        <v>1</v>
      </c>
      <c r="M128" s="28" t="s">
        <v>75</v>
      </c>
      <c r="N128" s="6" t="s">
        <v>9</v>
      </c>
      <c r="O128" s="4">
        <f t="shared" si="21"/>
        <v>40</v>
      </c>
      <c r="P128" s="4">
        <f t="shared" si="22"/>
        <v>21</v>
      </c>
      <c r="Q128" s="4">
        <f t="shared" si="23"/>
        <v>17</v>
      </c>
      <c r="R128" s="4">
        <f t="shared" si="19"/>
        <v>78</v>
      </c>
    </row>
    <row r="129" spans="1:18" hidden="1" x14ac:dyDescent="0.25">
      <c r="A129" s="20" t="s">
        <v>2</v>
      </c>
      <c r="B129" s="20" t="s">
        <v>224</v>
      </c>
      <c r="C129" s="20" t="s">
        <v>225</v>
      </c>
      <c r="D129" s="20" t="s">
        <v>138</v>
      </c>
      <c r="E129" s="20" t="str">
        <f t="shared" si="20"/>
        <v>BAU BAU-BUTON</v>
      </c>
      <c r="F129" s="21" t="s">
        <v>9</v>
      </c>
      <c r="G129" s="103"/>
      <c r="H129" s="103"/>
      <c r="I129" s="103"/>
      <c r="J129" s="103">
        <f t="shared" si="14"/>
        <v>0</v>
      </c>
      <c r="L129" s="6" t="s">
        <v>1</v>
      </c>
      <c r="M129" s="28" t="s">
        <v>76</v>
      </c>
      <c r="N129" s="6" t="s">
        <v>9</v>
      </c>
      <c r="O129" s="4">
        <f t="shared" si="21"/>
        <v>16</v>
      </c>
      <c r="P129" s="4">
        <f t="shared" si="22"/>
        <v>8</v>
      </c>
      <c r="Q129" s="4">
        <f t="shared" si="23"/>
        <v>9</v>
      </c>
      <c r="R129" s="4">
        <f t="shared" si="19"/>
        <v>33</v>
      </c>
    </row>
    <row r="130" spans="1:18" hidden="1" x14ac:dyDescent="0.25">
      <c r="A130" s="20" t="s">
        <v>2</v>
      </c>
      <c r="B130" s="20" t="s">
        <v>224</v>
      </c>
      <c r="C130" s="20" t="s">
        <v>225</v>
      </c>
      <c r="D130" s="20" t="s">
        <v>139</v>
      </c>
      <c r="E130" s="20" t="str">
        <f t="shared" si="20"/>
        <v>BAU BAU-BUTON SELATAN</v>
      </c>
      <c r="F130" s="21" t="s">
        <v>9</v>
      </c>
      <c r="G130" s="103"/>
      <c r="H130" s="103"/>
      <c r="I130" s="103"/>
      <c r="J130" s="103">
        <f t="shared" ref="J130:J193" si="24">SUM(G130:I130)</f>
        <v>0</v>
      </c>
      <c r="L130" s="6" t="s">
        <v>2</v>
      </c>
      <c r="M130" s="28" t="s">
        <v>123</v>
      </c>
      <c r="N130" s="6" t="s">
        <v>9</v>
      </c>
      <c r="O130" s="4">
        <f t="shared" si="21"/>
        <v>0</v>
      </c>
      <c r="P130" s="4">
        <f t="shared" si="22"/>
        <v>0</v>
      </c>
      <c r="Q130" s="4">
        <f t="shared" si="23"/>
        <v>0</v>
      </c>
      <c r="R130" s="4">
        <f t="shared" si="19"/>
        <v>0</v>
      </c>
    </row>
    <row r="131" spans="1:18" hidden="1" x14ac:dyDescent="0.25">
      <c r="A131" s="20" t="s">
        <v>2</v>
      </c>
      <c r="B131" s="20" t="s">
        <v>224</v>
      </c>
      <c r="C131" s="20" t="s">
        <v>225</v>
      </c>
      <c r="D131" s="20" t="s">
        <v>140</v>
      </c>
      <c r="E131" s="20" t="str">
        <f t="shared" si="20"/>
        <v>BAU BAU-BUTON TENGAH</v>
      </c>
      <c r="F131" s="21" t="s">
        <v>9</v>
      </c>
      <c r="G131" s="103"/>
      <c r="H131" s="103"/>
      <c r="I131" s="103"/>
      <c r="J131" s="103">
        <f t="shared" si="24"/>
        <v>0</v>
      </c>
      <c r="L131" s="6" t="s">
        <v>2</v>
      </c>
      <c r="M131" s="28" t="s">
        <v>124</v>
      </c>
      <c r="N131" s="6" t="s">
        <v>9</v>
      </c>
      <c r="O131" s="4">
        <f t="shared" si="21"/>
        <v>0</v>
      </c>
      <c r="P131" s="4">
        <f t="shared" si="22"/>
        <v>0</v>
      </c>
      <c r="Q131" s="4">
        <f t="shared" si="23"/>
        <v>0</v>
      </c>
      <c r="R131" s="4">
        <f t="shared" si="19"/>
        <v>0</v>
      </c>
    </row>
    <row r="132" spans="1:18" hidden="1" x14ac:dyDescent="0.25">
      <c r="A132" s="20" t="s">
        <v>2</v>
      </c>
      <c r="B132" s="20" t="s">
        <v>224</v>
      </c>
      <c r="C132" s="20" t="s">
        <v>225</v>
      </c>
      <c r="D132" s="20" t="s">
        <v>141</v>
      </c>
      <c r="E132" s="20" t="str">
        <f t="shared" si="20"/>
        <v>BAU BAU-BUTON UTARA</v>
      </c>
      <c r="F132" s="21" t="s">
        <v>9</v>
      </c>
      <c r="G132" s="103"/>
      <c r="H132" s="103"/>
      <c r="I132" s="103"/>
      <c r="J132" s="103">
        <f t="shared" si="24"/>
        <v>0</v>
      </c>
      <c r="L132" s="6" t="s">
        <v>2</v>
      </c>
      <c r="M132" s="28" t="s">
        <v>125</v>
      </c>
      <c r="N132" s="6" t="s">
        <v>9</v>
      </c>
      <c r="O132" s="4">
        <f t="shared" si="21"/>
        <v>0</v>
      </c>
      <c r="P132" s="4">
        <f t="shared" si="22"/>
        <v>0</v>
      </c>
      <c r="Q132" s="4">
        <f t="shared" si="23"/>
        <v>0</v>
      </c>
      <c r="R132" s="4">
        <f t="shared" si="19"/>
        <v>0</v>
      </c>
    </row>
    <row r="133" spans="1:18" hidden="1" x14ac:dyDescent="0.25">
      <c r="A133" s="20" t="s">
        <v>2</v>
      </c>
      <c r="B133" s="20" t="s">
        <v>226</v>
      </c>
      <c r="C133" s="20" t="s">
        <v>226</v>
      </c>
      <c r="D133" s="20" t="s">
        <v>142</v>
      </c>
      <c r="E133" s="20" t="str">
        <f t="shared" si="20"/>
        <v>PALU-DONGGALA</v>
      </c>
      <c r="F133" s="21" t="s">
        <v>9</v>
      </c>
      <c r="G133" s="103"/>
      <c r="H133" s="103"/>
      <c r="I133" s="103"/>
      <c r="J133" s="103">
        <f t="shared" si="24"/>
        <v>0</v>
      </c>
      <c r="L133" s="6" t="s">
        <v>2</v>
      </c>
      <c r="M133" s="28" t="s">
        <v>126</v>
      </c>
      <c r="N133" s="6" t="s">
        <v>9</v>
      </c>
      <c r="O133" s="4">
        <f t="shared" si="21"/>
        <v>15</v>
      </c>
      <c r="P133" s="4">
        <f t="shared" si="22"/>
        <v>13</v>
      </c>
      <c r="Q133" s="4">
        <f t="shared" si="23"/>
        <v>17</v>
      </c>
      <c r="R133" s="4">
        <f t="shared" si="19"/>
        <v>45</v>
      </c>
    </row>
    <row r="134" spans="1:18" hidden="1" x14ac:dyDescent="0.25">
      <c r="A134" s="20" t="s">
        <v>2</v>
      </c>
      <c r="B134" s="20" t="s">
        <v>227</v>
      </c>
      <c r="C134" s="20" t="s">
        <v>227</v>
      </c>
      <c r="D134" s="20" t="s">
        <v>143</v>
      </c>
      <c r="E134" s="20" t="str">
        <f t="shared" si="20"/>
        <v>PARE-PARE-ENREKANG</v>
      </c>
      <c r="F134" s="21" t="s">
        <v>9</v>
      </c>
      <c r="G134" s="103">
        <v>18</v>
      </c>
      <c r="H134" s="103">
        <v>5</v>
      </c>
      <c r="I134" s="103">
        <v>21</v>
      </c>
      <c r="J134" s="103">
        <f t="shared" si="24"/>
        <v>44</v>
      </c>
      <c r="L134" s="6" t="s">
        <v>2</v>
      </c>
      <c r="M134" s="28" t="s">
        <v>127</v>
      </c>
      <c r="N134" s="6" t="s">
        <v>9</v>
      </c>
      <c r="O134" s="4">
        <f t="shared" si="21"/>
        <v>18</v>
      </c>
      <c r="P134" s="4">
        <f t="shared" si="22"/>
        <v>9</v>
      </c>
      <c r="Q134" s="4">
        <f t="shared" si="23"/>
        <v>11</v>
      </c>
      <c r="R134" s="4">
        <f t="shared" si="19"/>
        <v>38</v>
      </c>
    </row>
    <row r="135" spans="1:18" hidden="1" x14ac:dyDescent="0.25">
      <c r="A135" s="20" t="s">
        <v>2</v>
      </c>
      <c r="B135" s="20" t="s">
        <v>3</v>
      </c>
      <c r="C135" s="20" t="s">
        <v>3</v>
      </c>
      <c r="D135" s="20" t="s">
        <v>3</v>
      </c>
      <c r="E135" s="20" t="str">
        <f t="shared" ref="E135:E167" si="25">C135&amp;"-"&amp;D135</f>
        <v>GORONTALO-GORONTALO</v>
      </c>
      <c r="F135" s="21" t="s">
        <v>9</v>
      </c>
      <c r="G135" s="103"/>
      <c r="H135" s="103"/>
      <c r="I135" s="103">
        <v>55</v>
      </c>
      <c r="J135" s="103">
        <f t="shared" si="24"/>
        <v>55</v>
      </c>
      <c r="L135" s="6" t="s">
        <v>2</v>
      </c>
      <c r="M135" s="28" t="s">
        <v>128</v>
      </c>
      <c r="N135" s="6" t="s">
        <v>9</v>
      </c>
      <c r="O135" s="4">
        <f t="shared" si="21"/>
        <v>0</v>
      </c>
      <c r="P135" s="4">
        <f t="shared" si="22"/>
        <v>0</v>
      </c>
      <c r="Q135" s="4">
        <f t="shared" si="23"/>
        <v>9</v>
      </c>
      <c r="R135" s="4">
        <f t="shared" si="19"/>
        <v>9</v>
      </c>
    </row>
    <row r="136" spans="1:18" hidden="1" x14ac:dyDescent="0.25">
      <c r="A136" s="20" t="s">
        <v>2</v>
      </c>
      <c r="B136" s="20" t="s">
        <v>3</v>
      </c>
      <c r="C136" s="20" t="s">
        <v>3</v>
      </c>
      <c r="D136" s="20" t="s">
        <v>144</v>
      </c>
      <c r="E136" s="20" t="str">
        <f t="shared" si="25"/>
        <v>GORONTALO-GORONTALO UTARA</v>
      </c>
      <c r="F136" s="21" t="s">
        <v>9</v>
      </c>
      <c r="G136" s="103"/>
      <c r="H136" s="103"/>
      <c r="I136" s="103">
        <v>18</v>
      </c>
      <c r="J136" s="103">
        <f t="shared" si="24"/>
        <v>18</v>
      </c>
      <c r="L136" s="6" t="s">
        <v>2</v>
      </c>
      <c r="M136" s="28" t="s">
        <v>129</v>
      </c>
      <c r="N136" s="6" t="s">
        <v>9</v>
      </c>
      <c r="O136" s="4">
        <f t="shared" si="21"/>
        <v>4</v>
      </c>
      <c r="P136" s="4">
        <f t="shared" si="22"/>
        <v>3</v>
      </c>
      <c r="Q136" s="4">
        <f t="shared" si="23"/>
        <v>16</v>
      </c>
      <c r="R136" s="4">
        <f t="shared" si="19"/>
        <v>23</v>
      </c>
    </row>
    <row r="137" spans="1:18" hidden="1" x14ac:dyDescent="0.25">
      <c r="A137" s="20" t="s">
        <v>2</v>
      </c>
      <c r="B137" s="20" t="s">
        <v>232</v>
      </c>
      <c r="C137" s="20" t="s">
        <v>145</v>
      </c>
      <c r="D137" s="20" t="s">
        <v>145</v>
      </c>
      <c r="E137" s="20" t="str">
        <f t="shared" si="25"/>
        <v>GOWA-GOWA</v>
      </c>
      <c r="F137" s="21" t="s">
        <v>9</v>
      </c>
      <c r="G137" s="103">
        <v>52</v>
      </c>
      <c r="H137" s="103">
        <v>40</v>
      </c>
      <c r="I137" s="103">
        <v>95</v>
      </c>
      <c r="J137" s="103">
        <f t="shared" si="24"/>
        <v>187</v>
      </c>
      <c r="L137" s="6" t="s">
        <v>2</v>
      </c>
      <c r="M137" s="28" t="s">
        <v>130</v>
      </c>
      <c r="N137" s="6" t="s">
        <v>9</v>
      </c>
      <c r="O137" s="4">
        <f t="shared" si="21"/>
        <v>0</v>
      </c>
      <c r="P137" s="4">
        <f t="shared" si="22"/>
        <v>0</v>
      </c>
      <c r="Q137" s="4">
        <f t="shared" si="23"/>
        <v>0</v>
      </c>
      <c r="R137" s="4">
        <f t="shared" si="19"/>
        <v>0</v>
      </c>
    </row>
    <row r="138" spans="1:18" hidden="1" x14ac:dyDescent="0.25">
      <c r="A138" s="20" t="s">
        <v>2</v>
      </c>
      <c r="B138" s="20" t="s">
        <v>229</v>
      </c>
      <c r="C138" s="20" t="s">
        <v>228</v>
      </c>
      <c r="D138" s="20" t="s">
        <v>146</v>
      </c>
      <c r="E138" s="20" t="str">
        <f t="shared" si="25"/>
        <v>TERNATE-HALMAHERA BARAT</v>
      </c>
      <c r="F138" s="21" t="s">
        <v>9</v>
      </c>
      <c r="G138" s="103"/>
      <c r="H138" s="103"/>
      <c r="I138" s="103"/>
      <c r="J138" s="103">
        <f t="shared" si="24"/>
        <v>0</v>
      </c>
      <c r="L138" s="6" t="s">
        <v>2</v>
      </c>
      <c r="M138" s="28" t="s">
        <v>131</v>
      </c>
      <c r="N138" s="6" t="s">
        <v>9</v>
      </c>
      <c r="O138" s="4">
        <f t="shared" ref="O138:O169" si="26">SUMIF($D:$D,$M138,G:G)</f>
        <v>5</v>
      </c>
      <c r="P138" s="4">
        <f t="shared" ref="P138:P169" si="27">SUMIF($D:$D,$M138,H:H)</f>
        <v>3</v>
      </c>
      <c r="Q138" s="4">
        <f t="shared" ref="Q138:Q169" si="28">SUMIF($D:$D,$M138,I:I)</f>
        <v>10</v>
      </c>
      <c r="R138" s="4">
        <f t="shared" si="19"/>
        <v>18</v>
      </c>
    </row>
    <row r="139" spans="1:18" hidden="1" x14ac:dyDescent="0.25">
      <c r="A139" s="20" t="s">
        <v>2</v>
      </c>
      <c r="B139" s="20" t="s">
        <v>229</v>
      </c>
      <c r="C139" s="20" t="s">
        <v>228</v>
      </c>
      <c r="D139" s="20" t="s">
        <v>147</v>
      </c>
      <c r="E139" s="20" t="str">
        <f t="shared" si="25"/>
        <v>TERNATE-HALMAHERA SELATAN</v>
      </c>
      <c r="F139" s="21" t="s">
        <v>9</v>
      </c>
      <c r="G139" s="103"/>
      <c r="H139" s="103"/>
      <c r="I139" s="103"/>
      <c r="J139" s="103">
        <f t="shared" si="24"/>
        <v>0</v>
      </c>
      <c r="L139" s="6" t="s">
        <v>2</v>
      </c>
      <c r="M139" s="28" t="s">
        <v>132</v>
      </c>
      <c r="N139" s="6" t="s">
        <v>9</v>
      </c>
      <c r="O139" s="4">
        <f t="shared" si="26"/>
        <v>0</v>
      </c>
      <c r="P139" s="4">
        <f t="shared" si="27"/>
        <v>0</v>
      </c>
      <c r="Q139" s="4">
        <f t="shared" si="28"/>
        <v>1</v>
      </c>
      <c r="R139" s="4">
        <f t="shared" ref="R139:R202" si="29">SUM(O139:Q139)</f>
        <v>1</v>
      </c>
    </row>
    <row r="140" spans="1:18" hidden="1" x14ac:dyDescent="0.25">
      <c r="A140" s="20" t="s">
        <v>2</v>
      </c>
      <c r="B140" s="20" t="s">
        <v>229</v>
      </c>
      <c r="C140" s="20" t="s">
        <v>228</v>
      </c>
      <c r="D140" s="20" t="s">
        <v>148</v>
      </c>
      <c r="E140" s="20" t="str">
        <f t="shared" si="25"/>
        <v>TERNATE-HALMAHERA TENGAH</v>
      </c>
      <c r="F140" s="21" t="s">
        <v>9</v>
      </c>
      <c r="G140" s="103"/>
      <c r="H140" s="103"/>
      <c r="I140" s="103"/>
      <c r="J140" s="103">
        <f t="shared" si="24"/>
        <v>0</v>
      </c>
      <c r="L140" s="6" t="s">
        <v>2</v>
      </c>
      <c r="M140" s="28" t="s">
        <v>133</v>
      </c>
      <c r="N140" s="6" t="s">
        <v>9</v>
      </c>
      <c r="O140" s="4">
        <f t="shared" si="26"/>
        <v>0</v>
      </c>
      <c r="P140" s="4">
        <f t="shared" si="27"/>
        <v>0</v>
      </c>
      <c r="Q140" s="4">
        <f t="shared" si="28"/>
        <v>0</v>
      </c>
      <c r="R140" s="4">
        <f t="shared" si="29"/>
        <v>0</v>
      </c>
    </row>
    <row r="141" spans="1:18" hidden="1" x14ac:dyDescent="0.25">
      <c r="A141" s="20" t="s">
        <v>2</v>
      </c>
      <c r="B141" s="20" t="s">
        <v>229</v>
      </c>
      <c r="C141" s="20" t="s">
        <v>228</v>
      </c>
      <c r="D141" s="20" t="s">
        <v>149</v>
      </c>
      <c r="E141" s="20" t="str">
        <f t="shared" si="25"/>
        <v>TERNATE-HALMAHERA TIMUR</v>
      </c>
      <c r="F141" s="21" t="s">
        <v>9</v>
      </c>
      <c r="G141" s="103"/>
      <c r="H141" s="103"/>
      <c r="I141" s="103"/>
      <c r="J141" s="103">
        <f t="shared" si="24"/>
        <v>0</v>
      </c>
      <c r="L141" s="6" t="s">
        <v>2</v>
      </c>
      <c r="M141" s="28" t="s">
        <v>134</v>
      </c>
      <c r="N141" s="6" t="s">
        <v>9</v>
      </c>
      <c r="O141" s="4">
        <f t="shared" si="26"/>
        <v>61</v>
      </c>
      <c r="P141" s="4">
        <f t="shared" si="27"/>
        <v>5</v>
      </c>
      <c r="Q141" s="4">
        <f t="shared" si="28"/>
        <v>72</v>
      </c>
      <c r="R141" s="4">
        <f t="shared" si="29"/>
        <v>138</v>
      </c>
    </row>
    <row r="142" spans="1:18" hidden="1" x14ac:dyDescent="0.25">
      <c r="A142" s="20" t="s">
        <v>2</v>
      </c>
      <c r="B142" s="20" t="s">
        <v>229</v>
      </c>
      <c r="C142" s="20" t="s">
        <v>228</v>
      </c>
      <c r="D142" s="20" t="s">
        <v>150</v>
      </c>
      <c r="E142" s="20" t="str">
        <f t="shared" si="25"/>
        <v>TERNATE-HALMAHERA UTARA</v>
      </c>
      <c r="F142" s="21" t="s">
        <v>9</v>
      </c>
      <c r="G142" s="103"/>
      <c r="H142" s="103"/>
      <c r="I142" s="103"/>
      <c r="J142" s="103">
        <f t="shared" si="24"/>
        <v>0</v>
      </c>
      <c r="L142" s="6" t="s">
        <v>2</v>
      </c>
      <c r="M142" s="28" t="s">
        <v>135</v>
      </c>
      <c r="N142" s="6" t="s">
        <v>9</v>
      </c>
      <c r="O142" s="4">
        <f t="shared" si="26"/>
        <v>0</v>
      </c>
      <c r="P142" s="4">
        <f t="shared" si="27"/>
        <v>0</v>
      </c>
      <c r="Q142" s="4">
        <f t="shared" si="28"/>
        <v>28</v>
      </c>
      <c r="R142" s="4">
        <f t="shared" si="29"/>
        <v>28</v>
      </c>
    </row>
    <row r="143" spans="1:18" hidden="1" x14ac:dyDescent="0.25">
      <c r="A143" s="20" t="s">
        <v>2</v>
      </c>
      <c r="B143" s="20" t="s">
        <v>232</v>
      </c>
      <c r="C143" s="20" t="s">
        <v>145</v>
      </c>
      <c r="D143" s="20" t="s">
        <v>151</v>
      </c>
      <c r="E143" s="20" t="str">
        <f t="shared" si="25"/>
        <v>GOWA-JENEPONTO</v>
      </c>
      <c r="F143" s="21" t="s">
        <v>9</v>
      </c>
      <c r="G143" s="103">
        <v>22</v>
      </c>
      <c r="H143" s="103">
        <v>6</v>
      </c>
      <c r="I143" s="103">
        <v>17</v>
      </c>
      <c r="J143" s="103">
        <f t="shared" si="24"/>
        <v>45</v>
      </c>
      <c r="L143" s="6" t="s">
        <v>2</v>
      </c>
      <c r="M143" s="28" t="s">
        <v>136</v>
      </c>
      <c r="N143" s="6" t="s">
        <v>9</v>
      </c>
      <c r="O143" s="4">
        <f t="shared" si="26"/>
        <v>32</v>
      </c>
      <c r="P143" s="4">
        <f t="shared" si="27"/>
        <v>12</v>
      </c>
      <c r="Q143" s="4">
        <f t="shared" si="28"/>
        <v>34</v>
      </c>
      <c r="R143" s="4">
        <f t="shared" si="29"/>
        <v>78</v>
      </c>
    </row>
    <row r="144" spans="1:18" hidden="1" x14ac:dyDescent="0.25">
      <c r="A144" s="20" t="s">
        <v>2</v>
      </c>
      <c r="B144" s="20" t="s">
        <v>229</v>
      </c>
      <c r="C144" s="20" t="s">
        <v>223</v>
      </c>
      <c r="D144" s="20" t="s">
        <v>152</v>
      </c>
      <c r="E144" s="20" t="str">
        <f t="shared" si="25"/>
        <v>BITUNG MINAHASA TALAUD-KEPULAUAN SANGIHE</v>
      </c>
      <c r="F144" s="21" t="s">
        <v>9</v>
      </c>
      <c r="G144" s="103"/>
      <c r="H144" s="103"/>
      <c r="I144" s="103"/>
      <c r="J144" s="103">
        <f t="shared" si="24"/>
        <v>0</v>
      </c>
      <c r="L144" s="6" t="s">
        <v>2</v>
      </c>
      <c r="M144" s="28" t="s">
        <v>137</v>
      </c>
      <c r="N144" s="6" t="s">
        <v>9</v>
      </c>
      <c r="O144" s="4">
        <f t="shared" si="26"/>
        <v>0</v>
      </c>
      <c r="P144" s="4">
        <f t="shared" si="27"/>
        <v>0</v>
      </c>
      <c r="Q144" s="4">
        <f t="shared" si="28"/>
        <v>0</v>
      </c>
      <c r="R144" s="4">
        <f t="shared" si="29"/>
        <v>0</v>
      </c>
    </row>
    <row r="145" spans="1:18" hidden="1" x14ac:dyDescent="0.25">
      <c r="A145" s="20" t="s">
        <v>2</v>
      </c>
      <c r="B145" s="20" t="s">
        <v>232</v>
      </c>
      <c r="C145" s="20" t="s">
        <v>221</v>
      </c>
      <c r="D145" s="20" t="s">
        <v>220</v>
      </c>
      <c r="E145" s="20" t="str">
        <f t="shared" si="25"/>
        <v>BONE BULUKUMBA-KEPULAUAN SELAYAR</v>
      </c>
      <c r="F145" s="21" t="s">
        <v>9</v>
      </c>
      <c r="G145" s="103"/>
      <c r="H145" s="103"/>
      <c r="I145" s="103"/>
      <c r="J145" s="103">
        <f t="shared" si="24"/>
        <v>0</v>
      </c>
      <c r="L145" s="6" t="s">
        <v>2</v>
      </c>
      <c r="M145" s="28" t="s">
        <v>138</v>
      </c>
      <c r="N145" s="6" t="s">
        <v>9</v>
      </c>
      <c r="O145" s="4">
        <f t="shared" si="26"/>
        <v>0</v>
      </c>
      <c r="P145" s="4">
        <f t="shared" si="27"/>
        <v>0</v>
      </c>
      <c r="Q145" s="4">
        <f t="shared" si="28"/>
        <v>0</v>
      </c>
      <c r="R145" s="4">
        <f t="shared" si="29"/>
        <v>0</v>
      </c>
    </row>
    <row r="146" spans="1:18" hidden="1" x14ac:dyDescent="0.25">
      <c r="A146" s="20" t="s">
        <v>2</v>
      </c>
      <c r="B146" s="20" t="s">
        <v>229</v>
      </c>
      <c r="C146" s="20" t="s">
        <v>228</v>
      </c>
      <c r="D146" s="20" t="s">
        <v>153</v>
      </c>
      <c r="E146" s="20" t="str">
        <f t="shared" si="25"/>
        <v>TERNATE-KEPULAUAN SULA</v>
      </c>
      <c r="F146" s="21" t="s">
        <v>9</v>
      </c>
      <c r="G146" s="103"/>
      <c r="H146" s="103"/>
      <c r="I146" s="103"/>
      <c r="J146" s="103">
        <f t="shared" si="24"/>
        <v>0</v>
      </c>
      <c r="L146" s="6" t="s">
        <v>2</v>
      </c>
      <c r="M146" s="28" t="s">
        <v>139</v>
      </c>
      <c r="N146" s="6" t="s">
        <v>9</v>
      </c>
      <c r="O146" s="4">
        <f t="shared" si="26"/>
        <v>0</v>
      </c>
      <c r="P146" s="4">
        <f t="shared" si="27"/>
        <v>0</v>
      </c>
      <c r="Q146" s="4">
        <f t="shared" si="28"/>
        <v>0</v>
      </c>
      <c r="R146" s="4">
        <f t="shared" si="29"/>
        <v>0</v>
      </c>
    </row>
    <row r="147" spans="1:18" hidden="1" x14ac:dyDescent="0.25">
      <c r="A147" s="20" t="s">
        <v>2</v>
      </c>
      <c r="B147" s="20" t="s">
        <v>229</v>
      </c>
      <c r="C147" s="20" t="s">
        <v>223</v>
      </c>
      <c r="D147" s="20" t="s">
        <v>154</v>
      </c>
      <c r="E147" s="20" t="str">
        <f t="shared" si="25"/>
        <v>BITUNG MINAHASA TALAUD-KEPULAUAN TALAUD</v>
      </c>
      <c r="F147" s="21" t="s">
        <v>9</v>
      </c>
      <c r="G147" s="103"/>
      <c r="H147" s="103"/>
      <c r="I147" s="103"/>
      <c r="J147" s="103">
        <f t="shared" si="24"/>
        <v>0</v>
      </c>
      <c r="L147" s="6" t="s">
        <v>2</v>
      </c>
      <c r="M147" s="28" t="s">
        <v>140</v>
      </c>
      <c r="N147" s="6" t="s">
        <v>9</v>
      </c>
      <c r="O147" s="4">
        <f t="shared" si="26"/>
        <v>0</v>
      </c>
      <c r="P147" s="4">
        <f t="shared" si="27"/>
        <v>0</v>
      </c>
      <c r="Q147" s="4">
        <f t="shared" si="28"/>
        <v>0</v>
      </c>
      <c r="R147" s="4">
        <f t="shared" si="29"/>
        <v>0</v>
      </c>
    </row>
    <row r="148" spans="1:18" hidden="1" x14ac:dyDescent="0.25">
      <c r="A148" s="30" t="s">
        <v>2</v>
      </c>
      <c r="B148" s="30" t="s">
        <v>224</v>
      </c>
      <c r="C148" s="30" t="s">
        <v>224</v>
      </c>
      <c r="D148" s="30" t="s">
        <v>155</v>
      </c>
      <c r="E148" s="30" t="str">
        <f t="shared" si="25"/>
        <v>KENDARI-KOLAKA</v>
      </c>
      <c r="F148" s="31" t="s">
        <v>9</v>
      </c>
      <c r="J148" s="103">
        <f t="shared" si="24"/>
        <v>0</v>
      </c>
      <c r="L148" s="6" t="s">
        <v>2</v>
      </c>
      <c r="M148" s="28" t="s">
        <v>141</v>
      </c>
      <c r="N148" s="6" t="s">
        <v>9</v>
      </c>
      <c r="O148" s="4">
        <f t="shared" si="26"/>
        <v>0</v>
      </c>
      <c r="P148" s="4">
        <f t="shared" si="27"/>
        <v>0</v>
      </c>
      <c r="Q148" s="4">
        <f t="shared" si="28"/>
        <v>0</v>
      </c>
      <c r="R148" s="4">
        <f t="shared" si="29"/>
        <v>0</v>
      </c>
    </row>
    <row r="149" spans="1:18" hidden="1" x14ac:dyDescent="0.25">
      <c r="A149" s="20" t="s">
        <v>2</v>
      </c>
      <c r="B149" s="20" t="s">
        <v>224</v>
      </c>
      <c r="C149" s="20" t="s">
        <v>157</v>
      </c>
      <c r="D149" s="20" t="s">
        <v>155</v>
      </c>
      <c r="E149" s="20" t="str">
        <f t="shared" si="25"/>
        <v>KOLAKA UTARA-KOLAKA</v>
      </c>
      <c r="F149" s="21" t="s">
        <v>9</v>
      </c>
      <c r="G149" s="103"/>
      <c r="H149" s="103"/>
      <c r="I149" s="103"/>
      <c r="J149" s="103">
        <f t="shared" si="24"/>
        <v>0</v>
      </c>
      <c r="L149" s="6" t="s">
        <v>2</v>
      </c>
      <c r="M149" s="28" t="s">
        <v>142</v>
      </c>
      <c r="N149" s="6" t="s">
        <v>9</v>
      </c>
      <c r="O149" s="4">
        <f t="shared" si="26"/>
        <v>0</v>
      </c>
      <c r="P149" s="4">
        <f t="shared" si="27"/>
        <v>0</v>
      </c>
      <c r="Q149" s="4">
        <f t="shared" si="28"/>
        <v>0</v>
      </c>
      <c r="R149" s="4">
        <f t="shared" si="29"/>
        <v>0</v>
      </c>
    </row>
    <row r="150" spans="1:18" hidden="1" x14ac:dyDescent="0.25">
      <c r="A150" s="20" t="s">
        <v>2</v>
      </c>
      <c r="B150" s="20" t="s">
        <v>224</v>
      </c>
      <c r="C150" s="20" t="s">
        <v>224</v>
      </c>
      <c r="D150" s="20" t="s">
        <v>156</v>
      </c>
      <c r="E150" s="20" t="str">
        <f t="shared" si="25"/>
        <v>KENDARI-KOLAKA TIMUR</v>
      </c>
      <c r="F150" s="21" t="s">
        <v>9</v>
      </c>
      <c r="G150" s="103"/>
      <c r="H150" s="103"/>
      <c r="I150" s="103"/>
      <c r="J150" s="103">
        <f t="shared" si="24"/>
        <v>0</v>
      </c>
      <c r="L150" s="6" t="s">
        <v>2</v>
      </c>
      <c r="M150" s="28" t="s">
        <v>143</v>
      </c>
      <c r="N150" s="6" t="s">
        <v>9</v>
      </c>
      <c r="O150" s="4">
        <f t="shared" si="26"/>
        <v>18</v>
      </c>
      <c r="P150" s="4">
        <f t="shared" si="27"/>
        <v>5</v>
      </c>
      <c r="Q150" s="4">
        <f t="shared" si="28"/>
        <v>21</v>
      </c>
      <c r="R150" s="4">
        <f t="shared" si="29"/>
        <v>44</v>
      </c>
    </row>
    <row r="151" spans="1:18" hidden="1" x14ac:dyDescent="0.25">
      <c r="A151" s="20" t="s">
        <v>2</v>
      </c>
      <c r="B151" s="20" t="s">
        <v>224</v>
      </c>
      <c r="C151" s="20" t="s">
        <v>157</v>
      </c>
      <c r="D151" s="20" t="s">
        <v>157</v>
      </c>
      <c r="E151" s="20" t="str">
        <f t="shared" si="25"/>
        <v>KOLAKA UTARA-KOLAKA UTARA</v>
      </c>
      <c r="F151" s="21" t="s">
        <v>9</v>
      </c>
      <c r="G151" s="103"/>
      <c r="H151" s="103"/>
      <c r="I151" s="103"/>
      <c r="J151" s="103">
        <f t="shared" si="24"/>
        <v>0</v>
      </c>
      <c r="L151" s="6" t="s">
        <v>2</v>
      </c>
      <c r="M151" s="28" t="s">
        <v>3</v>
      </c>
      <c r="N151" s="6" t="s">
        <v>9</v>
      </c>
      <c r="O151" s="4">
        <f t="shared" si="26"/>
        <v>0</v>
      </c>
      <c r="P151" s="4">
        <f t="shared" si="27"/>
        <v>0</v>
      </c>
      <c r="Q151" s="4">
        <f t="shared" si="28"/>
        <v>55</v>
      </c>
      <c r="R151" s="4">
        <f t="shared" si="29"/>
        <v>55</v>
      </c>
    </row>
    <row r="152" spans="1:18" hidden="1" x14ac:dyDescent="0.25">
      <c r="A152" s="20" t="s">
        <v>2</v>
      </c>
      <c r="B152" s="20" t="s">
        <v>224</v>
      </c>
      <c r="C152" s="20" t="s">
        <v>224</v>
      </c>
      <c r="D152" s="20" t="s">
        <v>158</v>
      </c>
      <c r="E152" s="20" t="str">
        <f t="shared" si="25"/>
        <v>KENDARI-KONAWE</v>
      </c>
      <c r="F152" s="21" t="s">
        <v>9</v>
      </c>
      <c r="G152" s="103"/>
      <c r="H152" s="103"/>
      <c r="I152" s="103"/>
      <c r="J152" s="103">
        <f t="shared" si="24"/>
        <v>0</v>
      </c>
      <c r="L152" s="6" t="s">
        <v>2</v>
      </c>
      <c r="M152" s="28" t="s">
        <v>144</v>
      </c>
      <c r="N152" s="6" t="s">
        <v>9</v>
      </c>
      <c r="O152" s="4">
        <f t="shared" si="26"/>
        <v>0</v>
      </c>
      <c r="P152" s="4">
        <f t="shared" si="27"/>
        <v>0</v>
      </c>
      <c r="Q152" s="4">
        <f t="shared" si="28"/>
        <v>18</v>
      </c>
      <c r="R152" s="4">
        <f t="shared" si="29"/>
        <v>18</v>
      </c>
    </row>
    <row r="153" spans="1:18" hidden="1" x14ac:dyDescent="0.25">
      <c r="A153" s="20" t="s">
        <v>2</v>
      </c>
      <c r="B153" s="20" t="s">
        <v>224</v>
      </c>
      <c r="C153" s="20" t="s">
        <v>224</v>
      </c>
      <c r="D153" s="20" t="s">
        <v>159</v>
      </c>
      <c r="E153" s="20" t="str">
        <f t="shared" si="25"/>
        <v>KENDARI-KONAWE KEPULAUAN</v>
      </c>
      <c r="F153" s="21" t="s">
        <v>9</v>
      </c>
      <c r="G153" s="103"/>
      <c r="H153" s="103"/>
      <c r="I153" s="103"/>
      <c r="J153" s="103">
        <f t="shared" si="24"/>
        <v>0</v>
      </c>
      <c r="L153" s="6" t="s">
        <v>2</v>
      </c>
      <c r="M153" s="28" t="s">
        <v>145</v>
      </c>
      <c r="N153" s="6" t="s">
        <v>9</v>
      </c>
      <c r="O153" s="4">
        <f t="shared" si="26"/>
        <v>52</v>
      </c>
      <c r="P153" s="4">
        <f t="shared" si="27"/>
        <v>40</v>
      </c>
      <c r="Q153" s="4">
        <f t="shared" si="28"/>
        <v>95</v>
      </c>
      <c r="R153" s="4">
        <f t="shared" si="29"/>
        <v>187</v>
      </c>
    </row>
    <row r="154" spans="1:18" hidden="1" x14ac:dyDescent="0.25">
      <c r="A154" s="20" t="s">
        <v>2</v>
      </c>
      <c r="B154" s="20" t="s">
        <v>224</v>
      </c>
      <c r="C154" s="20" t="s">
        <v>224</v>
      </c>
      <c r="D154" s="20" t="s">
        <v>160</v>
      </c>
      <c r="E154" s="20" t="str">
        <f t="shared" si="25"/>
        <v>KENDARI-KONAWE SELATAN</v>
      </c>
      <c r="F154" s="21" t="s">
        <v>9</v>
      </c>
      <c r="G154" s="103"/>
      <c r="H154" s="103"/>
      <c r="I154" s="103"/>
      <c r="J154" s="103">
        <f t="shared" si="24"/>
        <v>0</v>
      </c>
      <c r="L154" s="6" t="s">
        <v>2</v>
      </c>
      <c r="M154" s="28" t="s">
        <v>146</v>
      </c>
      <c r="N154" s="6" t="s">
        <v>9</v>
      </c>
      <c r="O154" s="4">
        <f t="shared" si="26"/>
        <v>0</v>
      </c>
      <c r="P154" s="4">
        <f t="shared" si="27"/>
        <v>0</v>
      </c>
      <c r="Q154" s="4">
        <f t="shared" si="28"/>
        <v>0</v>
      </c>
      <c r="R154" s="4">
        <f t="shared" si="29"/>
        <v>0</v>
      </c>
    </row>
    <row r="155" spans="1:18" hidden="1" x14ac:dyDescent="0.25">
      <c r="A155" s="20" t="s">
        <v>2</v>
      </c>
      <c r="B155" s="20" t="s">
        <v>224</v>
      </c>
      <c r="C155" s="20" t="s">
        <v>224</v>
      </c>
      <c r="D155" s="20" t="s">
        <v>161</v>
      </c>
      <c r="E155" s="20" t="str">
        <f t="shared" si="25"/>
        <v>KENDARI-KONAWE UTARA</v>
      </c>
      <c r="F155" s="21" t="s">
        <v>9</v>
      </c>
      <c r="G155" s="103"/>
      <c r="H155" s="103"/>
      <c r="I155" s="103"/>
      <c r="J155" s="103">
        <f t="shared" si="24"/>
        <v>0</v>
      </c>
      <c r="L155" s="6" t="s">
        <v>2</v>
      </c>
      <c r="M155" s="28" t="s">
        <v>147</v>
      </c>
      <c r="N155" s="6" t="s">
        <v>9</v>
      </c>
      <c r="O155" s="4">
        <f t="shared" si="26"/>
        <v>0</v>
      </c>
      <c r="P155" s="4">
        <f t="shared" si="27"/>
        <v>0</v>
      </c>
      <c r="Q155" s="4">
        <f t="shared" si="28"/>
        <v>0</v>
      </c>
      <c r="R155" s="4">
        <f t="shared" si="29"/>
        <v>0</v>
      </c>
    </row>
    <row r="156" spans="1:18" hidden="1" x14ac:dyDescent="0.25">
      <c r="A156" s="20" t="s">
        <v>2</v>
      </c>
      <c r="B156" s="20" t="s">
        <v>224</v>
      </c>
      <c r="C156" s="20" t="s">
        <v>225</v>
      </c>
      <c r="D156" s="20" t="s">
        <v>162</v>
      </c>
      <c r="E156" s="20" t="str">
        <f t="shared" si="25"/>
        <v>BAU BAU-KOTA BAUBAU</v>
      </c>
      <c r="F156" s="21" t="s">
        <v>9</v>
      </c>
      <c r="G156" s="103"/>
      <c r="H156" s="103"/>
      <c r="I156" s="103"/>
      <c r="J156" s="103">
        <f t="shared" si="24"/>
        <v>0</v>
      </c>
      <c r="L156" s="6" t="s">
        <v>2</v>
      </c>
      <c r="M156" s="28" t="s">
        <v>148</v>
      </c>
      <c r="N156" s="6" t="s">
        <v>9</v>
      </c>
      <c r="O156" s="4">
        <f t="shared" si="26"/>
        <v>0</v>
      </c>
      <c r="P156" s="4">
        <f t="shared" si="27"/>
        <v>0</v>
      </c>
      <c r="Q156" s="4">
        <f t="shared" si="28"/>
        <v>0</v>
      </c>
      <c r="R156" s="4">
        <f t="shared" si="29"/>
        <v>0</v>
      </c>
    </row>
    <row r="157" spans="1:18" hidden="1" x14ac:dyDescent="0.25">
      <c r="A157" s="20" t="s">
        <v>2</v>
      </c>
      <c r="B157" s="20" t="s">
        <v>229</v>
      </c>
      <c r="C157" s="20" t="s">
        <v>223</v>
      </c>
      <c r="D157" s="20" t="s">
        <v>163</v>
      </c>
      <c r="E157" s="20" t="str">
        <f t="shared" si="25"/>
        <v>BITUNG MINAHASA TALAUD-KOTA BITUNG</v>
      </c>
      <c r="F157" s="21" t="s">
        <v>9</v>
      </c>
      <c r="G157" s="103">
        <v>35</v>
      </c>
      <c r="H157" s="103">
        <v>35</v>
      </c>
      <c r="I157" s="103">
        <v>57</v>
      </c>
      <c r="J157" s="103">
        <f t="shared" si="24"/>
        <v>127</v>
      </c>
      <c r="L157" s="6" t="s">
        <v>2</v>
      </c>
      <c r="M157" s="28" t="s">
        <v>149</v>
      </c>
      <c r="N157" s="6" t="s">
        <v>9</v>
      </c>
      <c r="O157" s="4">
        <f t="shared" si="26"/>
        <v>0</v>
      </c>
      <c r="P157" s="4">
        <f t="shared" si="27"/>
        <v>0</v>
      </c>
      <c r="Q157" s="4">
        <f t="shared" si="28"/>
        <v>0</v>
      </c>
      <c r="R157" s="4">
        <f t="shared" si="29"/>
        <v>0</v>
      </c>
    </row>
    <row r="158" spans="1:18" hidden="1" x14ac:dyDescent="0.25">
      <c r="A158" s="20" t="s">
        <v>2</v>
      </c>
      <c r="B158" s="20" t="s">
        <v>3</v>
      </c>
      <c r="C158" s="20" t="s">
        <v>3</v>
      </c>
      <c r="D158" s="20" t="s">
        <v>164</v>
      </c>
      <c r="E158" s="20" t="str">
        <f t="shared" si="25"/>
        <v>GORONTALO-KOTA GORONTALO</v>
      </c>
      <c r="F158" s="21" t="s">
        <v>9</v>
      </c>
      <c r="G158" s="103">
        <v>54</v>
      </c>
      <c r="H158" s="103"/>
      <c r="I158" s="103">
        <v>95</v>
      </c>
      <c r="J158" s="103">
        <f t="shared" si="24"/>
        <v>149</v>
      </c>
      <c r="L158" s="6" t="s">
        <v>2</v>
      </c>
      <c r="M158" s="28" t="s">
        <v>150</v>
      </c>
      <c r="N158" s="6" t="s">
        <v>9</v>
      </c>
      <c r="O158" s="4">
        <f t="shared" si="26"/>
        <v>0</v>
      </c>
      <c r="P158" s="4">
        <f t="shared" si="27"/>
        <v>0</v>
      </c>
      <c r="Q158" s="4">
        <f t="shared" si="28"/>
        <v>0</v>
      </c>
      <c r="R158" s="4">
        <f t="shared" si="29"/>
        <v>0</v>
      </c>
    </row>
    <row r="159" spans="1:18" hidden="1" x14ac:dyDescent="0.25">
      <c r="A159" s="20" t="s">
        <v>2</v>
      </c>
      <c r="B159" s="20" t="s">
        <v>224</v>
      </c>
      <c r="C159" s="20" t="s">
        <v>224</v>
      </c>
      <c r="D159" s="20" t="s">
        <v>165</v>
      </c>
      <c r="E159" s="20" t="str">
        <f t="shared" si="25"/>
        <v>KENDARI-KOTA KENDARI</v>
      </c>
      <c r="F159" s="21" t="s">
        <v>9</v>
      </c>
      <c r="G159" s="103"/>
      <c r="H159" s="103"/>
      <c r="I159" s="103"/>
      <c r="J159" s="103">
        <f t="shared" si="24"/>
        <v>0</v>
      </c>
      <c r="L159" s="6" t="s">
        <v>2</v>
      </c>
      <c r="M159" s="28" t="s">
        <v>151</v>
      </c>
      <c r="N159" s="6" t="s">
        <v>9</v>
      </c>
      <c r="O159" s="4">
        <f t="shared" si="26"/>
        <v>22</v>
      </c>
      <c r="P159" s="4">
        <f t="shared" si="27"/>
        <v>6</v>
      </c>
      <c r="Q159" s="4">
        <f t="shared" si="28"/>
        <v>17</v>
      </c>
      <c r="R159" s="4">
        <f t="shared" si="29"/>
        <v>45</v>
      </c>
    </row>
    <row r="160" spans="1:18" hidden="1" x14ac:dyDescent="0.25">
      <c r="A160" s="20" t="s">
        <v>2</v>
      </c>
      <c r="B160" s="20" t="s">
        <v>229</v>
      </c>
      <c r="C160" s="20" t="s">
        <v>223</v>
      </c>
      <c r="D160" s="20" t="s">
        <v>166</v>
      </c>
      <c r="E160" s="20" t="str">
        <f t="shared" si="25"/>
        <v>BITUNG MINAHASA TALAUD-KOTA KOTAMOBAGU</v>
      </c>
      <c r="F160" s="21" t="s">
        <v>9</v>
      </c>
      <c r="G160" s="103">
        <v>23</v>
      </c>
      <c r="H160" s="103">
        <v>22</v>
      </c>
      <c r="I160" s="103">
        <v>32</v>
      </c>
      <c r="J160" s="103">
        <f t="shared" si="24"/>
        <v>77</v>
      </c>
      <c r="L160" s="6" t="s">
        <v>2</v>
      </c>
      <c r="M160" s="28" t="s">
        <v>152</v>
      </c>
      <c r="N160" s="6" t="s">
        <v>9</v>
      </c>
      <c r="O160" s="4">
        <f t="shared" si="26"/>
        <v>0</v>
      </c>
      <c r="P160" s="4">
        <f t="shared" si="27"/>
        <v>0</v>
      </c>
      <c r="Q160" s="4">
        <f t="shared" si="28"/>
        <v>0</v>
      </c>
      <c r="R160" s="4">
        <f t="shared" si="29"/>
        <v>0</v>
      </c>
    </row>
    <row r="161" spans="1:18" hidden="1" x14ac:dyDescent="0.25">
      <c r="A161" s="20" t="s">
        <v>2</v>
      </c>
      <c r="B161" s="20" t="s">
        <v>232</v>
      </c>
      <c r="C161" s="20" t="s">
        <v>145</v>
      </c>
      <c r="D161" s="20" t="s">
        <v>167</v>
      </c>
      <c r="E161" s="20" t="str">
        <f t="shared" si="25"/>
        <v>GOWA-KOTA MAKASSAR</v>
      </c>
      <c r="F161" s="21" t="s">
        <v>9</v>
      </c>
      <c r="G161" s="103"/>
      <c r="H161" s="103">
        <v>92</v>
      </c>
      <c r="I161" s="103">
        <v>213</v>
      </c>
      <c r="J161" s="103">
        <f t="shared" si="24"/>
        <v>305</v>
      </c>
      <c r="L161" s="6" t="s">
        <v>2</v>
      </c>
      <c r="M161" s="28" t="s">
        <v>220</v>
      </c>
      <c r="N161" s="6" t="s">
        <v>9</v>
      </c>
      <c r="O161" s="4">
        <f t="shared" si="26"/>
        <v>0</v>
      </c>
      <c r="P161" s="4">
        <f t="shared" si="27"/>
        <v>0</v>
      </c>
      <c r="Q161" s="4">
        <f t="shared" si="28"/>
        <v>0</v>
      </c>
      <c r="R161" s="4">
        <f t="shared" si="29"/>
        <v>0</v>
      </c>
    </row>
    <row r="162" spans="1:18" hidden="1" x14ac:dyDescent="0.25">
      <c r="A162" s="20" t="s">
        <v>2</v>
      </c>
      <c r="B162" s="20" t="s">
        <v>232</v>
      </c>
      <c r="C162" s="20" t="s">
        <v>231</v>
      </c>
      <c r="D162" s="20" t="s">
        <v>167</v>
      </c>
      <c r="E162" s="20" t="str">
        <f t="shared" si="25"/>
        <v>MAKASSAR INNER-KOTA MAKASSAR</v>
      </c>
      <c r="F162" s="21" t="s">
        <v>9</v>
      </c>
      <c r="G162" s="103">
        <v>293</v>
      </c>
      <c r="H162" s="103">
        <v>215</v>
      </c>
      <c r="I162" s="103">
        <v>492</v>
      </c>
      <c r="J162" s="103">
        <f t="shared" si="24"/>
        <v>1000</v>
      </c>
      <c r="L162" s="6" t="s">
        <v>2</v>
      </c>
      <c r="M162" s="28" t="s">
        <v>153</v>
      </c>
      <c r="N162" s="6" t="s">
        <v>9</v>
      </c>
      <c r="O162" s="4">
        <f t="shared" si="26"/>
        <v>0</v>
      </c>
      <c r="P162" s="4">
        <f t="shared" si="27"/>
        <v>0</v>
      </c>
      <c r="Q162" s="4">
        <f t="shared" si="28"/>
        <v>0</v>
      </c>
      <c r="R162" s="4">
        <f t="shared" si="29"/>
        <v>0</v>
      </c>
    </row>
    <row r="163" spans="1:18" hidden="1" x14ac:dyDescent="0.25">
      <c r="A163" s="20" t="s">
        <v>2</v>
      </c>
      <c r="B163" s="20" t="s">
        <v>229</v>
      </c>
      <c r="C163" s="20" t="s">
        <v>229</v>
      </c>
      <c r="D163" s="20" t="s">
        <v>168</v>
      </c>
      <c r="E163" s="20" t="str">
        <f t="shared" si="25"/>
        <v>MANADO-KOTA MANADO</v>
      </c>
      <c r="F163" s="21" t="s">
        <v>9</v>
      </c>
      <c r="G163" s="103">
        <v>139</v>
      </c>
      <c r="H163" s="103">
        <v>140</v>
      </c>
      <c r="I163" s="103">
        <v>247</v>
      </c>
      <c r="J163" s="103">
        <f t="shared" si="24"/>
        <v>526</v>
      </c>
      <c r="L163" s="6" t="s">
        <v>2</v>
      </c>
      <c r="M163" s="28" t="s">
        <v>154</v>
      </c>
      <c r="N163" s="6" t="s">
        <v>9</v>
      </c>
      <c r="O163" s="4">
        <f t="shared" si="26"/>
        <v>0</v>
      </c>
      <c r="P163" s="4">
        <f t="shared" si="27"/>
        <v>0</v>
      </c>
      <c r="Q163" s="4">
        <f t="shared" si="28"/>
        <v>0</v>
      </c>
      <c r="R163" s="4">
        <f t="shared" si="29"/>
        <v>0</v>
      </c>
    </row>
    <row r="164" spans="1:18" hidden="1" x14ac:dyDescent="0.25">
      <c r="A164" s="20" t="s">
        <v>2</v>
      </c>
      <c r="B164" s="20" t="s">
        <v>227</v>
      </c>
      <c r="C164" s="20" t="s">
        <v>230</v>
      </c>
      <c r="D164" s="20" t="s">
        <v>169</v>
      </c>
      <c r="E164" s="20" t="str">
        <f t="shared" si="25"/>
        <v>PALOPO SOROWAKO-KOTA PALOPO</v>
      </c>
      <c r="F164" s="21" t="s">
        <v>9</v>
      </c>
      <c r="G164" s="103">
        <v>21</v>
      </c>
      <c r="H164" s="103">
        <v>5</v>
      </c>
      <c r="I164" s="103">
        <v>73</v>
      </c>
      <c r="J164" s="103">
        <f t="shared" si="24"/>
        <v>99</v>
      </c>
      <c r="L164" s="6" t="s">
        <v>2</v>
      </c>
      <c r="M164" s="28" t="s">
        <v>155</v>
      </c>
      <c r="N164" s="6" t="s">
        <v>9</v>
      </c>
      <c r="O164" s="4">
        <f t="shared" si="26"/>
        <v>0</v>
      </c>
      <c r="P164" s="4">
        <f t="shared" si="27"/>
        <v>0</v>
      </c>
      <c r="Q164" s="4">
        <f t="shared" si="28"/>
        <v>0</v>
      </c>
      <c r="R164" s="4">
        <f t="shared" si="29"/>
        <v>0</v>
      </c>
    </row>
    <row r="165" spans="1:18" hidden="1" x14ac:dyDescent="0.25">
      <c r="A165" s="20" t="s">
        <v>2</v>
      </c>
      <c r="B165" s="20" t="s">
        <v>226</v>
      </c>
      <c r="C165" s="20" t="s">
        <v>226</v>
      </c>
      <c r="D165" s="20" t="s">
        <v>170</v>
      </c>
      <c r="E165" s="20" t="str">
        <f t="shared" si="25"/>
        <v>PALU-KOTA PALU</v>
      </c>
      <c r="F165" s="21" t="s">
        <v>9</v>
      </c>
      <c r="G165" s="103"/>
      <c r="H165" s="103"/>
      <c r="I165" s="103"/>
      <c r="J165" s="103">
        <f t="shared" si="24"/>
        <v>0</v>
      </c>
      <c r="L165" s="6" t="s">
        <v>2</v>
      </c>
      <c r="M165" s="28" t="s">
        <v>156</v>
      </c>
      <c r="N165" s="6" t="s">
        <v>9</v>
      </c>
      <c r="O165" s="4">
        <f t="shared" si="26"/>
        <v>0</v>
      </c>
      <c r="P165" s="4">
        <f t="shared" si="27"/>
        <v>0</v>
      </c>
      <c r="Q165" s="4">
        <f t="shared" si="28"/>
        <v>0</v>
      </c>
      <c r="R165" s="4">
        <f t="shared" si="29"/>
        <v>0</v>
      </c>
    </row>
    <row r="166" spans="1:18" hidden="1" x14ac:dyDescent="0.25">
      <c r="A166" s="20" t="s">
        <v>2</v>
      </c>
      <c r="B166" s="20" t="s">
        <v>227</v>
      </c>
      <c r="C166" s="20" t="s">
        <v>227</v>
      </c>
      <c r="D166" s="20" t="s">
        <v>171</v>
      </c>
      <c r="E166" s="20" t="str">
        <f t="shared" si="25"/>
        <v>PARE-PARE-KOTA PARE-PARE</v>
      </c>
      <c r="F166" s="21" t="s">
        <v>9</v>
      </c>
      <c r="G166" s="103">
        <v>19</v>
      </c>
      <c r="H166" s="103">
        <v>22</v>
      </c>
      <c r="I166" s="103">
        <v>44</v>
      </c>
      <c r="J166" s="103">
        <f t="shared" si="24"/>
        <v>85</v>
      </c>
      <c r="L166" s="6" t="s">
        <v>2</v>
      </c>
      <c r="M166" s="28" t="s">
        <v>157</v>
      </c>
      <c r="N166" s="6" t="s">
        <v>9</v>
      </c>
      <c r="O166" s="4">
        <f t="shared" si="26"/>
        <v>0</v>
      </c>
      <c r="P166" s="4">
        <f t="shared" si="27"/>
        <v>0</v>
      </c>
      <c r="Q166" s="4">
        <f t="shared" si="28"/>
        <v>0</v>
      </c>
      <c r="R166" s="4">
        <f t="shared" si="29"/>
        <v>0</v>
      </c>
    </row>
    <row r="167" spans="1:18" hidden="1" x14ac:dyDescent="0.25">
      <c r="A167" s="20" t="s">
        <v>2</v>
      </c>
      <c r="B167" s="20" t="s">
        <v>229</v>
      </c>
      <c r="C167" s="20" t="s">
        <v>228</v>
      </c>
      <c r="D167" s="20" t="s">
        <v>172</v>
      </c>
      <c r="E167" s="20" t="str">
        <f t="shared" si="25"/>
        <v>TERNATE-KOTA TERNATE</v>
      </c>
      <c r="F167" s="21" t="s">
        <v>9</v>
      </c>
      <c r="G167" s="103"/>
      <c r="H167" s="103"/>
      <c r="I167" s="103"/>
      <c r="J167" s="103">
        <f t="shared" si="24"/>
        <v>0</v>
      </c>
      <c r="L167" s="6" t="s">
        <v>2</v>
      </c>
      <c r="M167" s="28" t="s">
        <v>158</v>
      </c>
      <c r="N167" s="6" t="s">
        <v>9</v>
      </c>
      <c r="O167" s="4">
        <f t="shared" si="26"/>
        <v>0</v>
      </c>
      <c r="P167" s="4">
        <f t="shared" si="27"/>
        <v>0</v>
      </c>
      <c r="Q167" s="4">
        <f t="shared" si="28"/>
        <v>0</v>
      </c>
      <c r="R167" s="4">
        <f t="shared" si="29"/>
        <v>0</v>
      </c>
    </row>
    <row r="168" spans="1:18" hidden="1" x14ac:dyDescent="0.25">
      <c r="A168" s="20" t="s">
        <v>2</v>
      </c>
      <c r="B168" s="20" t="s">
        <v>229</v>
      </c>
      <c r="C168" s="20" t="s">
        <v>228</v>
      </c>
      <c r="D168" s="20" t="s">
        <v>173</v>
      </c>
      <c r="E168" s="20" t="str">
        <f t="shared" ref="E168:E199" si="30">C168&amp;"-"&amp;D168</f>
        <v>TERNATE-KOTA TIDORE KEPULAUAN</v>
      </c>
      <c r="F168" s="21" t="s">
        <v>9</v>
      </c>
      <c r="G168" s="103"/>
      <c r="H168" s="103"/>
      <c r="I168" s="103"/>
      <c r="J168" s="103">
        <f t="shared" si="24"/>
        <v>0</v>
      </c>
      <c r="L168" s="6" t="s">
        <v>2</v>
      </c>
      <c r="M168" s="28" t="s">
        <v>159</v>
      </c>
      <c r="N168" s="6" t="s">
        <v>9</v>
      </c>
      <c r="O168" s="4">
        <f t="shared" si="26"/>
        <v>0</v>
      </c>
      <c r="P168" s="4">
        <f t="shared" si="27"/>
        <v>0</v>
      </c>
      <c r="Q168" s="4">
        <f t="shared" si="28"/>
        <v>0</v>
      </c>
      <c r="R168" s="4">
        <f t="shared" si="29"/>
        <v>0</v>
      </c>
    </row>
    <row r="169" spans="1:18" hidden="1" x14ac:dyDescent="0.25">
      <c r="A169" s="20" t="s">
        <v>2</v>
      </c>
      <c r="B169" s="20" t="s">
        <v>229</v>
      </c>
      <c r="C169" s="20" t="s">
        <v>223</v>
      </c>
      <c r="D169" s="20" t="s">
        <v>174</v>
      </c>
      <c r="E169" s="20" t="str">
        <f t="shared" si="30"/>
        <v>BITUNG MINAHASA TALAUD-KOTA TOMOHON</v>
      </c>
      <c r="F169" s="21" t="s">
        <v>9</v>
      </c>
      <c r="G169" s="103">
        <v>11</v>
      </c>
      <c r="H169" s="103">
        <v>11</v>
      </c>
      <c r="I169" s="103">
        <v>28</v>
      </c>
      <c r="J169" s="103">
        <f t="shared" si="24"/>
        <v>50</v>
      </c>
      <c r="L169" s="6" t="s">
        <v>2</v>
      </c>
      <c r="M169" s="28" t="s">
        <v>160</v>
      </c>
      <c r="N169" s="6" t="s">
        <v>9</v>
      </c>
      <c r="O169" s="4">
        <f t="shared" si="26"/>
        <v>0</v>
      </c>
      <c r="P169" s="4">
        <f t="shared" si="27"/>
        <v>0</v>
      </c>
      <c r="Q169" s="4">
        <f t="shared" si="28"/>
        <v>0</v>
      </c>
      <c r="R169" s="4">
        <f t="shared" si="29"/>
        <v>0</v>
      </c>
    </row>
    <row r="170" spans="1:18" hidden="1" x14ac:dyDescent="0.25">
      <c r="A170" s="20" t="s">
        <v>2</v>
      </c>
      <c r="B170" s="20" t="s">
        <v>227</v>
      </c>
      <c r="C170" s="20" t="s">
        <v>230</v>
      </c>
      <c r="D170" s="20" t="s">
        <v>175</v>
      </c>
      <c r="E170" s="20" t="str">
        <f t="shared" si="30"/>
        <v>PALOPO SOROWAKO-LUWU</v>
      </c>
      <c r="F170" s="21" t="s">
        <v>9</v>
      </c>
      <c r="G170" s="103">
        <v>11</v>
      </c>
      <c r="H170" s="103"/>
      <c r="I170" s="103">
        <v>32</v>
      </c>
      <c r="J170" s="103">
        <f t="shared" si="24"/>
        <v>43</v>
      </c>
      <c r="L170" s="6" t="s">
        <v>2</v>
      </c>
      <c r="M170" s="28" t="s">
        <v>161</v>
      </c>
      <c r="N170" s="6" t="s">
        <v>9</v>
      </c>
      <c r="O170" s="4">
        <f t="shared" ref="O170:O201" si="31">SUMIF($D:$D,$M170,G:G)</f>
        <v>0</v>
      </c>
      <c r="P170" s="4">
        <f t="shared" ref="P170:P201" si="32">SUMIF($D:$D,$M170,H:H)</f>
        <v>0</v>
      </c>
      <c r="Q170" s="4">
        <f t="shared" ref="Q170:Q201" si="33">SUMIF($D:$D,$M170,I:I)</f>
        <v>0</v>
      </c>
      <c r="R170" s="4">
        <f t="shared" si="29"/>
        <v>0</v>
      </c>
    </row>
    <row r="171" spans="1:18" hidden="1" x14ac:dyDescent="0.25">
      <c r="A171" s="20" t="s">
        <v>2</v>
      </c>
      <c r="B171" s="20" t="s">
        <v>227</v>
      </c>
      <c r="C171" s="20" t="s">
        <v>230</v>
      </c>
      <c r="D171" s="20" t="s">
        <v>176</v>
      </c>
      <c r="E171" s="20" t="str">
        <f t="shared" si="30"/>
        <v>PALOPO SOROWAKO-LUWU TIMUR</v>
      </c>
      <c r="F171" s="21" t="s">
        <v>9</v>
      </c>
      <c r="G171" s="103"/>
      <c r="H171" s="103"/>
      <c r="I171" s="103">
        <v>5</v>
      </c>
      <c r="J171" s="103">
        <f t="shared" si="24"/>
        <v>5</v>
      </c>
      <c r="L171" s="6" t="s">
        <v>2</v>
      </c>
      <c r="M171" s="28" t="s">
        <v>162</v>
      </c>
      <c r="N171" s="6" t="s">
        <v>9</v>
      </c>
      <c r="O171" s="4">
        <f t="shared" si="31"/>
        <v>0</v>
      </c>
      <c r="P171" s="4">
        <f t="shared" si="32"/>
        <v>0</v>
      </c>
      <c r="Q171" s="4">
        <f t="shared" si="33"/>
        <v>0</v>
      </c>
      <c r="R171" s="4">
        <f t="shared" si="29"/>
        <v>0</v>
      </c>
    </row>
    <row r="172" spans="1:18" hidden="1" x14ac:dyDescent="0.25">
      <c r="A172" s="20" t="s">
        <v>2</v>
      </c>
      <c r="B172" s="20" t="s">
        <v>227</v>
      </c>
      <c r="C172" s="20" t="s">
        <v>230</v>
      </c>
      <c r="D172" s="20" t="s">
        <v>177</v>
      </c>
      <c r="E172" s="20" t="str">
        <f t="shared" si="30"/>
        <v>PALOPO SOROWAKO-LUWU UTARA</v>
      </c>
      <c r="F172" s="21" t="s">
        <v>9</v>
      </c>
      <c r="G172" s="103"/>
      <c r="H172" s="103"/>
      <c r="I172" s="103">
        <v>3</v>
      </c>
      <c r="J172" s="103">
        <f t="shared" si="24"/>
        <v>3</v>
      </c>
      <c r="L172" s="6" t="s">
        <v>2</v>
      </c>
      <c r="M172" s="28" t="s">
        <v>163</v>
      </c>
      <c r="N172" s="6" t="s">
        <v>9</v>
      </c>
      <c r="O172" s="4">
        <f t="shared" si="31"/>
        <v>35</v>
      </c>
      <c r="P172" s="4">
        <f t="shared" si="32"/>
        <v>35</v>
      </c>
      <c r="Q172" s="4">
        <f t="shared" si="33"/>
        <v>57</v>
      </c>
      <c r="R172" s="4">
        <f t="shared" si="29"/>
        <v>127</v>
      </c>
    </row>
    <row r="173" spans="1:18" hidden="1" x14ac:dyDescent="0.25">
      <c r="A173" s="20" t="s">
        <v>2</v>
      </c>
      <c r="B173" s="20" t="s">
        <v>227</v>
      </c>
      <c r="C173" s="20" t="s">
        <v>180</v>
      </c>
      <c r="D173" s="20" t="s">
        <v>178</v>
      </c>
      <c r="E173" s="20" t="str">
        <f t="shared" si="30"/>
        <v>MAMUJU-MAJENE</v>
      </c>
      <c r="F173" s="21" t="s">
        <v>9</v>
      </c>
      <c r="G173" s="103">
        <v>7</v>
      </c>
      <c r="H173" s="103">
        <v>1</v>
      </c>
      <c r="I173" s="103">
        <v>10</v>
      </c>
      <c r="J173" s="103">
        <f t="shared" si="24"/>
        <v>18</v>
      </c>
      <c r="L173" s="6" t="s">
        <v>2</v>
      </c>
      <c r="M173" s="28" t="s">
        <v>164</v>
      </c>
      <c r="N173" s="6" t="s">
        <v>9</v>
      </c>
      <c r="O173" s="4">
        <f t="shared" si="31"/>
        <v>54</v>
      </c>
      <c r="P173" s="4">
        <f t="shared" si="32"/>
        <v>0</v>
      </c>
      <c r="Q173" s="4">
        <f t="shared" si="33"/>
        <v>95</v>
      </c>
      <c r="R173" s="4">
        <f t="shared" si="29"/>
        <v>149</v>
      </c>
    </row>
    <row r="174" spans="1:18" hidden="1" x14ac:dyDescent="0.25">
      <c r="A174" s="20" t="s">
        <v>2</v>
      </c>
      <c r="B174" s="20" t="s">
        <v>227</v>
      </c>
      <c r="C174" s="20" t="s">
        <v>180</v>
      </c>
      <c r="D174" s="20" t="s">
        <v>179</v>
      </c>
      <c r="E174" s="20" t="str">
        <f t="shared" si="30"/>
        <v>MAMUJU-MAMASA</v>
      </c>
      <c r="F174" s="21" t="s">
        <v>9</v>
      </c>
      <c r="G174" s="103"/>
      <c r="H174" s="103"/>
      <c r="I174" s="103"/>
      <c r="J174" s="103">
        <f t="shared" si="24"/>
        <v>0</v>
      </c>
      <c r="L174" s="6" t="s">
        <v>2</v>
      </c>
      <c r="M174" s="28" t="s">
        <v>165</v>
      </c>
      <c r="N174" s="6" t="s">
        <v>9</v>
      </c>
      <c r="O174" s="4">
        <f t="shared" si="31"/>
        <v>0</v>
      </c>
      <c r="P174" s="4">
        <f t="shared" si="32"/>
        <v>0</v>
      </c>
      <c r="Q174" s="4">
        <f t="shared" si="33"/>
        <v>0</v>
      </c>
      <c r="R174" s="4">
        <f t="shared" si="29"/>
        <v>0</v>
      </c>
    </row>
    <row r="175" spans="1:18" hidden="1" x14ac:dyDescent="0.25">
      <c r="A175" s="20" t="s">
        <v>2</v>
      </c>
      <c r="B175" s="20" t="s">
        <v>227</v>
      </c>
      <c r="C175" s="20" t="s">
        <v>180</v>
      </c>
      <c r="D175" s="20" t="s">
        <v>180</v>
      </c>
      <c r="E175" s="20" t="str">
        <f t="shared" si="30"/>
        <v>MAMUJU-MAMUJU</v>
      </c>
      <c r="F175" s="21" t="s">
        <v>9</v>
      </c>
      <c r="G175" s="103"/>
      <c r="H175" s="103"/>
      <c r="I175" s="103">
        <v>3</v>
      </c>
      <c r="J175" s="103">
        <f t="shared" si="24"/>
        <v>3</v>
      </c>
      <c r="L175" s="6" t="s">
        <v>2</v>
      </c>
      <c r="M175" s="28" t="s">
        <v>166</v>
      </c>
      <c r="N175" s="6" t="s">
        <v>9</v>
      </c>
      <c r="O175" s="4">
        <f t="shared" si="31"/>
        <v>23</v>
      </c>
      <c r="P175" s="4">
        <f t="shared" si="32"/>
        <v>22</v>
      </c>
      <c r="Q175" s="4">
        <f t="shared" si="33"/>
        <v>32</v>
      </c>
      <c r="R175" s="4">
        <f t="shared" si="29"/>
        <v>77</v>
      </c>
    </row>
    <row r="176" spans="1:18" hidden="1" x14ac:dyDescent="0.25">
      <c r="A176" s="20" t="s">
        <v>2</v>
      </c>
      <c r="B176" s="20" t="s">
        <v>227</v>
      </c>
      <c r="C176" s="20" t="s">
        <v>180</v>
      </c>
      <c r="D176" s="20" t="s">
        <v>181</v>
      </c>
      <c r="E176" s="20" t="str">
        <f t="shared" si="30"/>
        <v>MAMUJU-MAMUJU TENGAH</v>
      </c>
      <c r="F176" s="21" t="s">
        <v>9</v>
      </c>
      <c r="G176" s="103"/>
      <c r="H176" s="103"/>
      <c r="I176" s="103"/>
      <c r="J176" s="103">
        <f t="shared" si="24"/>
        <v>0</v>
      </c>
      <c r="L176" s="6" t="s">
        <v>2</v>
      </c>
      <c r="M176" s="28" t="s">
        <v>167</v>
      </c>
      <c r="N176" s="6" t="s">
        <v>9</v>
      </c>
      <c r="O176" s="4">
        <f t="shared" si="31"/>
        <v>293</v>
      </c>
      <c r="P176" s="4">
        <f t="shared" si="32"/>
        <v>307</v>
      </c>
      <c r="Q176" s="4">
        <f t="shared" si="33"/>
        <v>705</v>
      </c>
      <c r="R176" s="4">
        <f t="shared" si="29"/>
        <v>1305</v>
      </c>
    </row>
    <row r="177" spans="1:18" hidden="1" x14ac:dyDescent="0.25">
      <c r="A177" s="20" t="s">
        <v>2</v>
      </c>
      <c r="B177" s="20" t="s">
        <v>226</v>
      </c>
      <c r="C177" s="20" t="s">
        <v>226</v>
      </c>
      <c r="D177" s="20" t="s">
        <v>182</v>
      </c>
      <c r="E177" s="20" t="str">
        <f t="shared" si="30"/>
        <v>PALU-MAMUJU UTARA</v>
      </c>
      <c r="F177" s="21" t="s">
        <v>9</v>
      </c>
      <c r="G177" s="103"/>
      <c r="H177" s="103"/>
      <c r="I177" s="103"/>
      <c r="J177" s="103">
        <f t="shared" si="24"/>
        <v>0</v>
      </c>
      <c r="L177" s="6" t="s">
        <v>2</v>
      </c>
      <c r="M177" s="28" t="s">
        <v>168</v>
      </c>
      <c r="N177" s="6" t="s">
        <v>9</v>
      </c>
      <c r="O177" s="4">
        <f t="shared" si="31"/>
        <v>139</v>
      </c>
      <c r="P177" s="4">
        <f t="shared" si="32"/>
        <v>140</v>
      </c>
      <c r="Q177" s="4">
        <f t="shared" si="33"/>
        <v>247</v>
      </c>
      <c r="R177" s="4">
        <f t="shared" si="29"/>
        <v>526</v>
      </c>
    </row>
    <row r="178" spans="1:18" hidden="1" x14ac:dyDescent="0.25">
      <c r="A178" s="20" t="s">
        <v>2</v>
      </c>
      <c r="B178" s="20" t="s">
        <v>232</v>
      </c>
      <c r="C178" s="20" t="s">
        <v>222</v>
      </c>
      <c r="D178" s="20" t="s">
        <v>183</v>
      </c>
      <c r="E178" s="20" t="str">
        <f t="shared" si="30"/>
        <v>BARRU MAROS-MAROS</v>
      </c>
      <c r="F178" s="21" t="s">
        <v>9</v>
      </c>
      <c r="G178" s="103">
        <v>45</v>
      </c>
      <c r="H178" s="103">
        <v>34</v>
      </c>
      <c r="I178" s="103">
        <v>63</v>
      </c>
      <c r="J178" s="103">
        <f t="shared" si="24"/>
        <v>142</v>
      </c>
      <c r="L178" s="6" t="s">
        <v>2</v>
      </c>
      <c r="M178" s="28" t="s">
        <v>169</v>
      </c>
      <c r="N178" s="6" t="s">
        <v>9</v>
      </c>
      <c r="O178" s="4">
        <f t="shared" si="31"/>
        <v>21</v>
      </c>
      <c r="P178" s="4">
        <f t="shared" si="32"/>
        <v>5</v>
      </c>
      <c r="Q178" s="4">
        <f t="shared" si="33"/>
        <v>73</v>
      </c>
      <c r="R178" s="4">
        <f t="shared" si="29"/>
        <v>99</v>
      </c>
    </row>
    <row r="179" spans="1:18" hidden="1" x14ac:dyDescent="0.25">
      <c r="A179" s="20" t="s">
        <v>2</v>
      </c>
      <c r="B179" s="20" t="s">
        <v>229</v>
      </c>
      <c r="C179" s="20" t="s">
        <v>223</v>
      </c>
      <c r="D179" s="20" t="s">
        <v>184</v>
      </c>
      <c r="E179" s="20" t="str">
        <f t="shared" si="30"/>
        <v>BITUNG MINAHASA TALAUD-MINAHASA</v>
      </c>
      <c r="F179" s="21" t="s">
        <v>9</v>
      </c>
      <c r="G179" s="103">
        <v>61</v>
      </c>
      <c r="H179" s="103">
        <v>53</v>
      </c>
      <c r="I179" s="103">
        <v>65</v>
      </c>
      <c r="J179" s="103">
        <f t="shared" si="24"/>
        <v>179</v>
      </c>
      <c r="L179" s="6" t="s">
        <v>2</v>
      </c>
      <c r="M179" s="28" t="s">
        <v>170</v>
      </c>
      <c r="N179" s="6" t="s">
        <v>9</v>
      </c>
      <c r="O179" s="4">
        <f t="shared" si="31"/>
        <v>0</v>
      </c>
      <c r="P179" s="4">
        <f t="shared" si="32"/>
        <v>0</v>
      </c>
      <c r="Q179" s="4">
        <f t="shared" si="33"/>
        <v>0</v>
      </c>
      <c r="R179" s="4">
        <f t="shared" si="29"/>
        <v>0</v>
      </c>
    </row>
    <row r="180" spans="1:18" hidden="1" x14ac:dyDescent="0.25">
      <c r="A180" s="20" t="s">
        <v>2</v>
      </c>
      <c r="B180" s="20" t="s">
        <v>229</v>
      </c>
      <c r="C180" s="20" t="s">
        <v>223</v>
      </c>
      <c r="D180" s="20" t="s">
        <v>185</v>
      </c>
      <c r="E180" s="20" t="str">
        <f t="shared" si="30"/>
        <v>BITUNG MINAHASA TALAUD-MINAHASA SELATAN</v>
      </c>
      <c r="F180" s="21" t="s">
        <v>9</v>
      </c>
      <c r="G180" s="103">
        <v>28</v>
      </c>
      <c r="H180" s="103">
        <v>17</v>
      </c>
      <c r="I180" s="103">
        <v>29</v>
      </c>
      <c r="J180" s="103">
        <f t="shared" si="24"/>
        <v>74</v>
      </c>
      <c r="L180" s="6" t="s">
        <v>2</v>
      </c>
      <c r="M180" s="28" t="s">
        <v>171</v>
      </c>
      <c r="N180" s="6" t="s">
        <v>9</v>
      </c>
      <c r="O180" s="4">
        <f t="shared" si="31"/>
        <v>19</v>
      </c>
      <c r="P180" s="4">
        <f t="shared" si="32"/>
        <v>22</v>
      </c>
      <c r="Q180" s="4">
        <f t="shared" si="33"/>
        <v>44</v>
      </c>
      <c r="R180" s="4">
        <f t="shared" si="29"/>
        <v>85</v>
      </c>
    </row>
    <row r="181" spans="1:18" hidden="1" x14ac:dyDescent="0.25">
      <c r="A181" s="20" t="s">
        <v>2</v>
      </c>
      <c r="B181" s="20" t="s">
        <v>229</v>
      </c>
      <c r="C181" s="20" t="s">
        <v>223</v>
      </c>
      <c r="D181" s="20" t="s">
        <v>186</v>
      </c>
      <c r="E181" s="20" t="str">
        <f t="shared" si="30"/>
        <v>BITUNG MINAHASA TALAUD-MINAHASA TENGGARA</v>
      </c>
      <c r="F181" s="21" t="s">
        <v>9</v>
      </c>
      <c r="G181" s="103">
        <v>9</v>
      </c>
      <c r="H181" s="103">
        <v>6</v>
      </c>
      <c r="I181" s="103">
        <v>11</v>
      </c>
      <c r="J181" s="103">
        <f t="shared" si="24"/>
        <v>26</v>
      </c>
      <c r="L181" s="6" t="s">
        <v>2</v>
      </c>
      <c r="M181" s="28" t="s">
        <v>172</v>
      </c>
      <c r="N181" s="6" t="s">
        <v>9</v>
      </c>
      <c r="O181" s="4">
        <f t="shared" si="31"/>
        <v>0</v>
      </c>
      <c r="P181" s="4">
        <f t="shared" si="32"/>
        <v>0</v>
      </c>
      <c r="Q181" s="4">
        <f t="shared" si="33"/>
        <v>0</v>
      </c>
      <c r="R181" s="4">
        <f t="shared" si="29"/>
        <v>0</v>
      </c>
    </row>
    <row r="182" spans="1:18" hidden="1" x14ac:dyDescent="0.25">
      <c r="A182" s="20" t="s">
        <v>2</v>
      </c>
      <c r="B182" s="20" t="s">
        <v>229</v>
      </c>
      <c r="C182" s="20" t="s">
        <v>223</v>
      </c>
      <c r="D182" s="20" t="s">
        <v>187</v>
      </c>
      <c r="E182" s="20" t="str">
        <f t="shared" si="30"/>
        <v>BITUNG MINAHASA TALAUD-MINAHASA UTARA</v>
      </c>
      <c r="F182" s="21" t="s">
        <v>9</v>
      </c>
      <c r="G182" s="103">
        <v>27</v>
      </c>
      <c r="H182" s="103">
        <v>26</v>
      </c>
      <c r="I182" s="103">
        <v>50</v>
      </c>
      <c r="J182" s="103">
        <f t="shared" si="24"/>
        <v>103</v>
      </c>
      <c r="L182" s="6" t="s">
        <v>2</v>
      </c>
      <c r="M182" s="28" t="s">
        <v>173</v>
      </c>
      <c r="N182" s="6" t="s">
        <v>9</v>
      </c>
      <c r="O182" s="4">
        <f t="shared" si="31"/>
        <v>0</v>
      </c>
      <c r="P182" s="4">
        <f t="shared" si="32"/>
        <v>0</v>
      </c>
      <c r="Q182" s="4">
        <f t="shared" si="33"/>
        <v>0</v>
      </c>
      <c r="R182" s="4">
        <f t="shared" si="29"/>
        <v>0</v>
      </c>
    </row>
    <row r="183" spans="1:18" hidden="1" x14ac:dyDescent="0.25">
      <c r="A183" s="20" t="s">
        <v>2</v>
      </c>
      <c r="B183" s="20" t="s">
        <v>226</v>
      </c>
      <c r="C183" s="20" t="s">
        <v>123</v>
      </c>
      <c r="D183" s="20" t="s">
        <v>188</v>
      </c>
      <c r="E183" s="20" t="str">
        <f t="shared" si="30"/>
        <v>BANGGAI-MOROWALI</v>
      </c>
      <c r="F183" s="21" t="s">
        <v>9</v>
      </c>
      <c r="G183" s="103"/>
      <c r="H183" s="103"/>
      <c r="I183" s="103"/>
      <c r="J183" s="103">
        <f t="shared" si="24"/>
        <v>0</v>
      </c>
      <c r="L183" s="6" t="s">
        <v>2</v>
      </c>
      <c r="M183" s="28" t="s">
        <v>174</v>
      </c>
      <c r="N183" s="6" t="s">
        <v>9</v>
      </c>
      <c r="O183" s="4">
        <f t="shared" si="31"/>
        <v>11</v>
      </c>
      <c r="P183" s="4">
        <f t="shared" si="32"/>
        <v>11</v>
      </c>
      <c r="Q183" s="4">
        <f t="shared" si="33"/>
        <v>28</v>
      </c>
      <c r="R183" s="4">
        <f t="shared" si="29"/>
        <v>50</v>
      </c>
    </row>
    <row r="184" spans="1:18" hidden="1" x14ac:dyDescent="0.25">
      <c r="A184" s="20" t="s">
        <v>2</v>
      </c>
      <c r="B184" s="20" t="s">
        <v>226</v>
      </c>
      <c r="C184" s="20" t="s">
        <v>123</v>
      </c>
      <c r="D184" s="20" t="s">
        <v>189</v>
      </c>
      <c r="E184" s="20" t="str">
        <f t="shared" si="30"/>
        <v>BANGGAI-MOROWALI UTARA</v>
      </c>
      <c r="F184" s="21" t="s">
        <v>9</v>
      </c>
      <c r="G184" s="103"/>
      <c r="H184" s="103"/>
      <c r="I184" s="103"/>
      <c r="J184" s="103">
        <f t="shared" si="24"/>
        <v>0</v>
      </c>
      <c r="L184" s="6" t="s">
        <v>2</v>
      </c>
      <c r="M184" s="28" t="s">
        <v>175</v>
      </c>
      <c r="N184" s="6" t="s">
        <v>9</v>
      </c>
      <c r="O184" s="4">
        <f t="shared" si="31"/>
        <v>11</v>
      </c>
      <c r="P184" s="4">
        <f t="shared" si="32"/>
        <v>0</v>
      </c>
      <c r="Q184" s="4">
        <f t="shared" si="33"/>
        <v>32</v>
      </c>
      <c r="R184" s="4">
        <f t="shared" si="29"/>
        <v>43</v>
      </c>
    </row>
    <row r="185" spans="1:18" hidden="1" x14ac:dyDescent="0.25">
      <c r="A185" s="20" t="s">
        <v>2</v>
      </c>
      <c r="B185" s="20" t="s">
        <v>224</v>
      </c>
      <c r="C185" s="20" t="s">
        <v>225</v>
      </c>
      <c r="D185" s="20" t="s">
        <v>190</v>
      </c>
      <c r="E185" s="20" t="str">
        <f t="shared" si="30"/>
        <v>BAU BAU-MUNA</v>
      </c>
      <c r="F185" s="21" t="s">
        <v>9</v>
      </c>
      <c r="G185" s="103"/>
      <c r="H185" s="103"/>
      <c r="I185" s="103"/>
      <c r="J185" s="103">
        <f t="shared" si="24"/>
        <v>0</v>
      </c>
      <c r="L185" s="6" t="s">
        <v>2</v>
      </c>
      <c r="M185" s="28" t="s">
        <v>176</v>
      </c>
      <c r="N185" s="6" t="s">
        <v>9</v>
      </c>
      <c r="O185" s="4">
        <f t="shared" si="31"/>
        <v>0</v>
      </c>
      <c r="P185" s="4">
        <f t="shared" si="32"/>
        <v>0</v>
      </c>
      <c r="Q185" s="4">
        <f t="shared" si="33"/>
        <v>5</v>
      </c>
      <c r="R185" s="4">
        <f t="shared" si="29"/>
        <v>5</v>
      </c>
    </row>
    <row r="186" spans="1:18" hidden="1" x14ac:dyDescent="0.25">
      <c r="A186" s="20" t="s">
        <v>2</v>
      </c>
      <c r="B186" s="20" t="s">
        <v>224</v>
      </c>
      <c r="C186" s="20" t="s">
        <v>225</v>
      </c>
      <c r="D186" s="20" t="s">
        <v>191</v>
      </c>
      <c r="E186" s="20" t="str">
        <f t="shared" si="30"/>
        <v>BAU BAU-MUNA BARAT</v>
      </c>
      <c r="F186" s="21" t="s">
        <v>9</v>
      </c>
      <c r="G186" s="103"/>
      <c r="H186" s="103"/>
      <c r="I186" s="103"/>
      <c r="J186" s="103">
        <f t="shared" si="24"/>
        <v>0</v>
      </c>
      <c r="L186" s="6" t="s">
        <v>2</v>
      </c>
      <c r="M186" s="28" t="s">
        <v>177</v>
      </c>
      <c r="N186" s="6" t="s">
        <v>9</v>
      </c>
      <c r="O186" s="4">
        <f t="shared" si="31"/>
        <v>0</v>
      </c>
      <c r="P186" s="4">
        <f t="shared" si="32"/>
        <v>0</v>
      </c>
      <c r="Q186" s="4">
        <f t="shared" si="33"/>
        <v>3</v>
      </c>
      <c r="R186" s="4">
        <f t="shared" si="29"/>
        <v>3</v>
      </c>
    </row>
    <row r="187" spans="1:18" hidden="1" x14ac:dyDescent="0.25">
      <c r="A187" s="20" t="s">
        <v>2</v>
      </c>
      <c r="B187" s="20" t="s">
        <v>232</v>
      </c>
      <c r="C187" s="20" t="s">
        <v>222</v>
      </c>
      <c r="D187" s="20" t="s">
        <v>192</v>
      </c>
      <c r="E187" s="20" t="str">
        <f t="shared" si="30"/>
        <v>BARRU MAROS-PANGKAJENE DAN KEPULAUAN</v>
      </c>
      <c r="F187" s="21" t="s">
        <v>9</v>
      </c>
      <c r="G187" s="103">
        <v>24</v>
      </c>
      <c r="H187" s="103">
        <v>23</v>
      </c>
      <c r="I187" s="103">
        <v>33</v>
      </c>
      <c r="J187" s="103">
        <f t="shared" si="24"/>
        <v>80</v>
      </c>
      <c r="L187" s="6" t="s">
        <v>2</v>
      </c>
      <c r="M187" s="28" t="s">
        <v>178</v>
      </c>
      <c r="N187" s="6" t="s">
        <v>9</v>
      </c>
      <c r="O187" s="4">
        <f t="shared" si="31"/>
        <v>7</v>
      </c>
      <c r="P187" s="4">
        <f t="shared" si="32"/>
        <v>1</v>
      </c>
      <c r="Q187" s="4">
        <f t="shared" si="33"/>
        <v>10</v>
      </c>
      <c r="R187" s="4">
        <f t="shared" si="29"/>
        <v>18</v>
      </c>
    </row>
    <row r="188" spans="1:18" hidden="1" x14ac:dyDescent="0.25">
      <c r="A188" s="20" t="s">
        <v>2</v>
      </c>
      <c r="B188" s="20" t="s">
        <v>226</v>
      </c>
      <c r="C188" s="20" t="s">
        <v>226</v>
      </c>
      <c r="D188" s="20" t="s">
        <v>193</v>
      </c>
      <c r="E188" s="20" t="str">
        <f t="shared" si="30"/>
        <v>PALU-PARIGI MOUTONG</v>
      </c>
      <c r="F188" s="21" t="s">
        <v>9</v>
      </c>
      <c r="G188" s="103"/>
      <c r="H188" s="103"/>
      <c r="I188" s="103"/>
      <c r="J188" s="103">
        <f t="shared" si="24"/>
        <v>0</v>
      </c>
      <c r="L188" s="6" t="s">
        <v>2</v>
      </c>
      <c r="M188" s="28" t="s">
        <v>179</v>
      </c>
      <c r="N188" s="6" t="s">
        <v>9</v>
      </c>
      <c r="O188" s="4">
        <f t="shared" si="31"/>
        <v>0</v>
      </c>
      <c r="P188" s="4">
        <f t="shared" si="32"/>
        <v>0</v>
      </c>
      <c r="Q188" s="4">
        <f t="shared" si="33"/>
        <v>0</v>
      </c>
      <c r="R188" s="4">
        <f t="shared" si="29"/>
        <v>0</v>
      </c>
    </row>
    <row r="189" spans="1:18" hidden="1" x14ac:dyDescent="0.25">
      <c r="A189" s="20" t="s">
        <v>2</v>
      </c>
      <c r="B189" s="20" t="s">
        <v>227</v>
      </c>
      <c r="C189" s="20" t="s">
        <v>227</v>
      </c>
      <c r="D189" s="20" t="s">
        <v>194</v>
      </c>
      <c r="E189" s="20" t="str">
        <f t="shared" si="30"/>
        <v>PARE-PARE-PINRANG</v>
      </c>
      <c r="F189" s="21" t="s">
        <v>9</v>
      </c>
      <c r="G189" s="103">
        <v>41</v>
      </c>
      <c r="H189" s="103">
        <v>41</v>
      </c>
      <c r="I189" s="103">
        <v>45</v>
      </c>
      <c r="J189" s="103">
        <f t="shared" si="24"/>
        <v>127</v>
      </c>
      <c r="L189" s="6" t="s">
        <v>2</v>
      </c>
      <c r="M189" s="28" t="s">
        <v>180</v>
      </c>
      <c r="N189" s="6" t="s">
        <v>9</v>
      </c>
      <c r="O189" s="4">
        <f t="shared" si="31"/>
        <v>0</v>
      </c>
      <c r="P189" s="4">
        <f t="shared" si="32"/>
        <v>0</v>
      </c>
      <c r="Q189" s="4">
        <f t="shared" si="33"/>
        <v>3</v>
      </c>
      <c r="R189" s="4">
        <f t="shared" si="29"/>
        <v>3</v>
      </c>
    </row>
    <row r="190" spans="1:18" hidden="1" x14ac:dyDescent="0.25">
      <c r="A190" s="20" t="s">
        <v>2</v>
      </c>
      <c r="B190" s="20" t="s">
        <v>3</v>
      </c>
      <c r="C190" s="20" t="s">
        <v>3</v>
      </c>
      <c r="D190" s="20" t="s">
        <v>195</v>
      </c>
      <c r="E190" s="20" t="str">
        <f t="shared" si="30"/>
        <v>GORONTALO-POHUWATO</v>
      </c>
      <c r="F190" s="21" t="s">
        <v>9</v>
      </c>
      <c r="G190" s="103"/>
      <c r="H190" s="103"/>
      <c r="I190" s="103">
        <v>11</v>
      </c>
      <c r="J190" s="103">
        <f t="shared" si="24"/>
        <v>11</v>
      </c>
      <c r="L190" s="6" t="s">
        <v>2</v>
      </c>
      <c r="M190" s="28" t="s">
        <v>181</v>
      </c>
      <c r="N190" s="6" t="s">
        <v>9</v>
      </c>
      <c r="O190" s="4">
        <f t="shared" si="31"/>
        <v>0</v>
      </c>
      <c r="P190" s="4">
        <f t="shared" si="32"/>
        <v>0</v>
      </c>
      <c r="Q190" s="4">
        <f t="shared" si="33"/>
        <v>0</v>
      </c>
      <c r="R190" s="4">
        <f t="shared" si="29"/>
        <v>0</v>
      </c>
    </row>
    <row r="191" spans="1:18" hidden="1" x14ac:dyDescent="0.25">
      <c r="A191" s="20" t="s">
        <v>2</v>
      </c>
      <c r="B191" s="20" t="s">
        <v>227</v>
      </c>
      <c r="C191" s="20" t="s">
        <v>180</v>
      </c>
      <c r="D191" s="20" t="s">
        <v>196</v>
      </c>
      <c r="E191" s="20" t="str">
        <f t="shared" si="30"/>
        <v>MAMUJU-POLEWALI MANDAR</v>
      </c>
      <c r="F191" s="21" t="s">
        <v>9</v>
      </c>
      <c r="G191" s="103">
        <v>30</v>
      </c>
      <c r="H191" s="103">
        <v>40</v>
      </c>
      <c r="I191" s="103">
        <v>39</v>
      </c>
      <c r="J191" s="103">
        <f t="shared" si="24"/>
        <v>109</v>
      </c>
      <c r="L191" s="6" t="s">
        <v>2</v>
      </c>
      <c r="M191" s="28" t="s">
        <v>182</v>
      </c>
      <c r="N191" s="6" t="s">
        <v>9</v>
      </c>
      <c r="O191" s="4">
        <f t="shared" si="31"/>
        <v>0</v>
      </c>
      <c r="P191" s="4">
        <f t="shared" si="32"/>
        <v>0</v>
      </c>
      <c r="Q191" s="4">
        <f t="shared" si="33"/>
        <v>0</v>
      </c>
      <c r="R191" s="4">
        <f t="shared" si="29"/>
        <v>0</v>
      </c>
    </row>
    <row r="192" spans="1:18" hidden="1" x14ac:dyDescent="0.25">
      <c r="A192" s="20" t="s">
        <v>2</v>
      </c>
      <c r="B192" s="20" t="s">
        <v>226</v>
      </c>
      <c r="C192" s="20" t="s">
        <v>226</v>
      </c>
      <c r="D192" s="20" t="s">
        <v>197</v>
      </c>
      <c r="E192" s="20" t="str">
        <f t="shared" si="30"/>
        <v>PALU-POSO</v>
      </c>
      <c r="F192" s="21" t="s">
        <v>9</v>
      </c>
      <c r="G192" s="103"/>
      <c r="H192" s="103"/>
      <c r="I192" s="103"/>
      <c r="J192" s="103">
        <f t="shared" si="24"/>
        <v>0</v>
      </c>
      <c r="L192" s="6" t="s">
        <v>2</v>
      </c>
      <c r="M192" s="28" t="s">
        <v>183</v>
      </c>
      <c r="N192" s="6" t="s">
        <v>9</v>
      </c>
      <c r="O192" s="4">
        <f t="shared" si="31"/>
        <v>45</v>
      </c>
      <c r="P192" s="4">
        <f t="shared" si="32"/>
        <v>34</v>
      </c>
      <c r="Q192" s="4">
        <f t="shared" si="33"/>
        <v>63</v>
      </c>
      <c r="R192" s="4">
        <f t="shared" si="29"/>
        <v>142</v>
      </c>
    </row>
    <row r="193" spans="1:18" hidden="1" x14ac:dyDescent="0.25">
      <c r="A193" s="20" t="s">
        <v>2</v>
      </c>
      <c r="B193" s="20" t="s">
        <v>229</v>
      </c>
      <c r="C193" s="20" t="s">
        <v>228</v>
      </c>
      <c r="D193" s="20" t="s">
        <v>198</v>
      </c>
      <c r="E193" s="20" t="str">
        <f t="shared" si="30"/>
        <v>TERNATE-PULAU MOROTAI</v>
      </c>
      <c r="F193" s="21" t="s">
        <v>9</v>
      </c>
      <c r="G193" s="103"/>
      <c r="H193" s="103"/>
      <c r="I193" s="103"/>
      <c r="J193" s="103">
        <f t="shared" si="24"/>
        <v>0</v>
      </c>
      <c r="L193" s="6" t="s">
        <v>2</v>
      </c>
      <c r="M193" s="28" t="s">
        <v>184</v>
      </c>
      <c r="N193" s="6" t="s">
        <v>9</v>
      </c>
      <c r="O193" s="4">
        <f t="shared" si="31"/>
        <v>61</v>
      </c>
      <c r="P193" s="4">
        <f t="shared" si="32"/>
        <v>53</v>
      </c>
      <c r="Q193" s="4">
        <f t="shared" si="33"/>
        <v>65</v>
      </c>
      <c r="R193" s="4">
        <f t="shared" si="29"/>
        <v>179</v>
      </c>
    </row>
    <row r="194" spans="1:18" hidden="1" x14ac:dyDescent="0.25">
      <c r="A194" s="20" t="s">
        <v>2</v>
      </c>
      <c r="B194" s="20" t="s">
        <v>229</v>
      </c>
      <c r="C194" s="20" t="s">
        <v>228</v>
      </c>
      <c r="D194" s="20" t="s">
        <v>199</v>
      </c>
      <c r="E194" s="20" t="str">
        <f t="shared" si="30"/>
        <v>TERNATE-PULAU TALIABU</v>
      </c>
      <c r="F194" s="21" t="s">
        <v>9</v>
      </c>
      <c r="G194" s="103"/>
      <c r="H194" s="103"/>
      <c r="I194" s="103"/>
      <c r="J194" s="103">
        <f t="shared" ref="J194:J206" si="34">SUM(G194:I194)</f>
        <v>0</v>
      </c>
      <c r="L194" s="6" t="s">
        <v>2</v>
      </c>
      <c r="M194" s="28" t="s">
        <v>185</v>
      </c>
      <c r="N194" s="6" t="s">
        <v>9</v>
      </c>
      <c r="O194" s="4">
        <f t="shared" si="31"/>
        <v>28</v>
      </c>
      <c r="P194" s="4">
        <f t="shared" si="32"/>
        <v>17</v>
      </c>
      <c r="Q194" s="4">
        <f t="shared" si="33"/>
        <v>29</v>
      </c>
      <c r="R194" s="4">
        <f t="shared" si="29"/>
        <v>74</v>
      </c>
    </row>
    <row r="195" spans="1:18" hidden="1" x14ac:dyDescent="0.25">
      <c r="A195" s="20" t="s">
        <v>2</v>
      </c>
      <c r="B195" s="20" t="s">
        <v>229</v>
      </c>
      <c r="C195" s="20" t="s">
        <v>223</v>
      </c>
      <c r="D195" s="20" t="s">
        <v>200</v>
      </c>
      <c r="E195" s="20" t="str">
        <f t="shared" si="30"/>
        <v>BITUNG MINAHASA TALAUD-SIAU TAGULANDANG BIARO</v>
      </c>
      <c r="F195" s="21" t="s">
        <v>9</v>
      </c>
      <c r="G195" s="103"/>
      <c r="H195" s="103"/>
      <c r="I195" s="103"/>
      <c r="J195" s="103">
        <f t="shared" si="34"/>
        <v>0</v>
      </c>
      <c r="L195" s="6" t="s">
        <v>2</v>
      </c>
      <c r="M195" s="28" t="s">
        <v>186</v>
      </c>
      <c r="N195" s="6" t="s">
        <v>9</v>
      </c>
      <c r="O195" s="4">
        <f t="shared" si="31"/>
        <v>9</v>
      </c>
      <c r="P195" s="4">
        <f t="shared" si="32"/>
        <v>6</v>
      </c>
      <c r="Q195" s="4">
        <f t="shared" si="33"/>
        <v>11</v>
      </c>
      <c r="R195" s="4">
        <f t="shared" si="29"/>
        <v>26</v>
      </c>
    </row>
    <row r="196" spans="1:18" hidden="1" x14ac:dyDescent="0.25">
      <c r="A196" s="20" t="s">
        <v>2</v>
      </c>
      <c r="B196" s="20" t="s">
        <v>227</v>
      </c>
      <c r="C196" s="20" t="s">
        <v>227</v>
      </c>
      <c r="D196" s="20" t="s">
        <v>201</v>
      </c>
      <c r="E196" s="20" t="str">
        <f t="shared" si="30"/>
        <v>PARE-PARE-SIDENRENG RAPPANG</v>
      </c>
      <c r="F196" s="21" t="s">
        <v>9</v>
      </c>
      <c r="G196" s="103">
        <v>24</v>
      </c>
      <c r="H196" s="103">
        <v>19</v>
      </c>
      <c r="I196" s="103">
        <v>35</v>
      </c>
      <c r="J196" s="103">
        <f t="shared" si="34"/>
        <v>78</v>
      </c>
      <c r="L196" s="6" t="s">
        <v>2</v>
      </c>
      <c r="M196" s="28" t="s">
        <v>187</v>
      </c>
      <c r="N196" s="6" t="s">
        <v>9</v>
      </c>
      <c r="O196" s="4">
        <f t="shared" si="31"/>
        <v>27</v>
      </c>
      <c r="P196" s="4">
        <f t="shared" si="32"/>
        <v>26</v>
      </c>
      <c r="Q196" s="4">
        <f t="shared" si="33"/>
        <v>50</v>
      </c>
      <c r="R196" s="4">
        <f t="shared" si="29"/>
        <v>103</v>
      </c>
    </row>
    <row r="197" spans="1:18" hidden="1" x14ac:dyDescent="0.25">
      <c r="A197" s="20" t="s">
        <v>2</v>
      </c>
      <c r="B197" s="20" t="s">
        <v>226</v>
      </c>
      <c r="C197" s="20" t="s">
        <v>226</v>
      </c>
      <c r="D197" s="20" t="s">
        <v>202</v>
      </c>
      <c r="E197" s="20" t="str">
        <f t="shared" si="30"/>
        <v>PALU-SIGI</v>
      </c>
      <c r="F197" s="21" t="s">
        <v>9</v>
      </c>
      <c r="G197" s="103"/>
      <c r="H197" s="103"/>
      <c r="I197" s="103"/>
      <c r="J197" s="103">
        <f t="shared" si="34"/>
        <v>0</v>
      </c>
      <c r="L197" s="6" t="s">
        <v>2</v>
      </c>
      <c r="M197" s="28" t="s">
        <v>188</v>
      </c>
      <c r="N197" s="6" t="s">
        <v>9</v>
      </c>
      <c r="O197" s="4">
        <f t="shared" si="31"/>
        <v>0</v>
      </c>
      <c r="P197" s="4">
        <f t="shared" si="32"/>
        <v>0</v>
      </c>
      <c r="Q197" s="4">
        <f t="shared" si="33"/>
        <v>0</v>
      </c>
      <c r="R197" s="4">
        <f t="shared" si="29"/>
        <v>0</v>
      </c>
    </row>
    <row r="198" spans="1:18" hidden="1" x14ac:dyDescent="0.25">
      <c r="A198" s="20" t="s">
        <v>2</v>
      </c>
      <c r="B198" s="20" t="s">
        <v>232</v>
      </c>
      <c r="C198" s="20" t="s">
        <v>221</v>
      </c>
      <c r="D198" s="20" t="s">
        <v>203</v>
      </c>
      <c r="E198" s="20" t="str">
        <f t="shared" si="30"/>
        <v>BONE BULUKUMBA-SINJAI</v>
      </c>
      <c r="F198" s="21" t="s">
        <v>9</v>
      </c>
      <c r="G198" s="103">
        <v>15</v>
      </c>
      <c r="H198" s="103"/>
      <c r="I198" s="103">
        <v>25</v>
      </c>
      <c r="J198" s="103">
        <f t="shared" si="34"/>
        <v>40</v>
      </c>
      <c r="L198" s="6" t="s">
        <v>2</v>
      </c>
      <c r="M198" s="28" t="s">
        <v>189</v>
      </c>
      <c r="N198" s="6" t="s">
        <v>9</v>
      </c>
      <c r="O198" s="4">
        <f t="shared" si="31"/>
        <v>0</v>
      </c>
      <c r="P198" s="4">
        <f t="shared" si="32"/>
        <v>0</v>
      </c>
      <c r="Q198" s="4">
        <f t="shared" si="33"/>
        <v>0</v>
      </c>
      <c r="R198" s="4">
        <f t="shared" si="29"/>
        <v>0</v>
      </c>
    </row>
    <row r="199" spans="1:18" hidden="1" x14ac:dyDescent="0.25">
      <c r="A199" s="20" t="s">
        <v>2</v>
      </c>
      <c r="B199" s="20" t="s">
        <v>232</v>
      </c>
      <c r="C199" s="20" t="s">
        <v>222</v>
      </c>
      <c r="D199" s="20" t="s">
        <v>204</v>
      </c>
      <c r="E199" s="20" t="str">
        <f t="shared" si="30"/>
        <v>BARRU MAROS-SOPPENG</v>
      </c>
      <c r="F199" s="21" t="s">
        <v>9</v>
      </c>
      <c r="G199" s="103">
        <v>20</v>
      </c>
      <c r="H199" s="103">
        <v>19</v>
      </c>
      <c r="I199" s="103">
        <v>29</v>
      </c>
      <c r="J199" s="103">
        <f t="shared" si="34"/>
        <v>68</v>
      </c>
      <c r="L199" s="6" t="s">
        <v>2</v>
      </c>
      <c r="M199" s="28" t="s">
        <v>190</v>
      </c>
      <c r="N199" s="6" t="s">
        <v>9</v>
      </c>
      <c r="O199" s="4">
        <f t="shared" si="31"/>
        <v>0</v>
      </c>
      <c r="P199" s="4">
        <f t="shared" si="32"/>
        <v>0</v>
      </c>
      <c r="Q199" s="4">
        <f t="shared" si="33"/>
        <v>0</v>
      </c>
      <c r="R199" s="4">
        <f t="shared" si="29"/>
        <v>0</v>
      </c>
    </row>
    <row r="200" spans="1:18" hidden="1" x14ac:dyDescent="0.25">
      <c r="A200" s="20" t="s">
        <v>2</v>
      </c>
      <c r="B200" s="20" t="s">
        <v>232</v>
      </c>
      <c r="C200" s="20" t="s">
        <v>145</v>
      </c>
      <c r="D200" s="20" t="s">
        <v>205</v>
      </c>
      <c r="E200" s="20" t="str">
        <f t="shared" ref="E200:E206" si="35">C200&amp;"-"&amp;D200</f>
        <v>GOWA-TAKALAR</v>
      </c>
      <c r="F200" s="21" t="s">
        <v>9</v>
      </c>
      <c r="G200" s="103">
        <v>12</v>
      </c>
      <c r="H200" s="103">
        <v>7</v>
      </c>
      <c r="I200" s="103">
        <v>16</v>
      </c>
      <c r="J200" s="103">
        <f t="shared" si="34"/>
        <v>35</v>
      </c>
      <c r="L200" s="6" t="s">
        <v>2</v>
      </c>
      <c r="M200" s="28" t="s">
        <v>191</v>
      </c>
      <c r="N200" s="6" t="s">
        <v>9</v>
      </c>
      <c r="O200" s="4">
        <f t="shared" si="31"/>
        <v>0</v>
      </c>
      <c r="P200" s="4">
        <f t="shared" si="32"/>
        <v>0</v>
      </c>
      <c r="Q200" s="4">
        <f t="shared" si="33"/>
        <v>0</v>
      </c>
      <c r="R200" s="4">
        <f t="shared" si="29"/>
        <v>0</v>
      </c>
    </row>
    <row r="201" spans="1:18" hidden="1" x14ac:dyDescent="0.25">
      <c r="A201" s="20" t="s">
        <v>2</v>
      </c>
      <c r="B201" s="20" t="s">
        <v>227</v>
      </c>
      <c r="C201" s="20" t="s">
        <v>230</v>
      </c>
      <c r="D201" s="20" t="s">
        <v>206</v>
      </c>
      <c r="E201" s="20" t="str">
        <f t="shared" si="35"/>
        <v>PALOPO SOROWAKO-TANA TORAJA</v>
      </c>
      <c r="F201" s="21" t="s">
        <v>9</v>
      </c>
      <c r="G201" s="103">
        <v>13</v>
      </c>
      <c r="H201" s="103">
        <v>1</v>
      </c>
      <c r="I201" s="103">
        <v>20</v>
      </c>
      <c r="J201" s="103">
        <f t="shared" si="34"/>
        <v>34</v>
      </c>
      <c r="L201" s="6" t="s">
        <v>2</v>
      </c>
      <c r="M201" s="28" t="s">
        <v>192</v>
      </c>
      <c r="N201" s="6" t="s">
        <v>9</v>
      </c>
      <c r="O201" s="4">
        <f t="shared" si="31"/>
        <v>24</v>
      </c>
      <c r="P201" s="4">
        <f t="shared" si="32"/>
        <v>23</v>
      </c>
      <c r="Q201" s="4">
        <f t="shared" si="33"/>
        <v>33</v>
      </c>
      <c r="R201" s="4">
        <f t="shared" si="29"/>
        <v>80</v>
      </c>
    </row>
    <row r="202" spans="1:18" hidden="1" x14ac:dyDescent="0.25">
      <c r="A202" s="20" t="s">
        <v>2</v>
      </c>
      <c r="B202" s="20" t="s">
        <v>226</v>
      </c>
      <c r="C202" s="20" t="s">
        <v>123</v>
      </c>
      <c r="D202" s="20" t="s">
        <v>207</v>
      </c>
      <c r="E202" s="20" t="str">
        <f t="shared" si="35"/>
        <v>BANGGAI-TOJO UNA-UNA</v>
      </c>
      <c r="F202" s="21" t="s">
        <v>9</v>
      </c>
      <c r="G202" s="103"/>
      <c r="H202" s="103"/>
      <c r="I202" s="103"/>
      <c r="J202" s="103">
        <f t="shared" si="34"/>
        <v>0</v>
      </c>
      <c r="L202" s="6" t="s">
        <v>2</v>
      </c>
      <c r="M202" s="28" t="s">
        <v>193</v>
      </c>
      <c r="N202" s="6" t="s">
        <v>9</v>
      </c>
      <c r="O202" s="4">
        <f t="shared" ref="O202:O233" si="36">SUMIF($D:$D,$M202,G:G)</f>
        <v>0</v>
      </c>
      <c r="P202" s="4">
        <f t="shared" ref="P202:P233" si="37">SUMIF($D:$D,$M202,H:H)</f>
        <v>0</v>
      </c>
      <c r="Q202" s="4">
        <f t="shared" ref="Q202:Q233" si="38">SUMIF($D:$D,$M202,I:I)</f>
        <v>0</v>
      </c>
      <c r="R202" s="4">
        <f t="shared" si="29"/>
        <v>0</v>
      </c>
    </row>
    <row r="203" spans="1:18" hidden="1" x14ac:dyDescent="0.25">
      <c r="A203" s="20" t="s">
        <v>2</v>
      </c>
      <c r="B203" s="20" t="s">
        <v>226</v>
      </c>
      <c r="C203" s="20" t="s">
        <v>226</v>
      </c>
      <c r="D203" s="20" t="s">
        <v>208</v>
      </c>
      <c r="E203" s="20" t="str">
        <f t="shared" si="35"/>
        <v>PALU-TOLI-TOLI</v>
      </c>
      <c r="F203" s="21" t="s">
        <v>9</v>
      </c>
      <c r="G203" s="103"/>
      <c r="H203" s="103"/>
      <c r="I203" s="103"/>
      <c r="J203" s="103">
        <f t="shared" si="34"/>
        <v>0</v>
      </c>
      <c r="L203" s="6" t="s">
        <v>2</v>
      </c>
      <c r="M203" s="28" t="s">
        <v>194</v>
      </c>
      <c r="N203" s="6" t="s">
        <v>9</v>
      </c>
      <c r="O203" s="4">
        <f t="shared" si="36"/>
        <v>41</v>
      </c>
      <c r="P203" s="4">
        <f t="shared" si="37"/>
        <v>41</v>
      </c>
      <c r="Q203" s="4">
        <f t="shared" si="38"/>
        <v>45</v>
      </c>
      <c r="R203" s="4">
        <f t="shared" ref="R203:R266" si="39">SUM(O203:Q203)</f>
        <v>127</v>
      </c>
    </row>
    <row r="204" spans="1:18" hidden="1" x14ac:dyDescent="0.25">
      <c r="A204" s="20" t="s">
        <v>2</v>
      </c>
      <c r="B204" s="20" t="s">
        <v>227</v>
      </c>
      <c r="C204" s="20" t="s">
        <v>230</v>
      </c>
      <c r="D204" s="20" t="s">
        <v>209</v>
      </c>
      <c r="E204" s="20" t="str">
        <f t="shared" si="35"/>
        <v>PALOPO SOROWAKO-TORAJA UTARA</v>
      </c>
      <c r="F204" s="21" t="s">
        <v>9</v>
      </c>
      <c r="G204" s="103">
        <v>9</v>
      </c>
      <c r="H204" s="103">
        <v>2</v>
      </c>
      <c r="I204" s="103">
        <v>28</v>
      </c>
      <c r="J204" s="103">
        <f t="shared" si="34"/>
        <v>39</v>
      </c>
      <c r="L204" s="6" t="s">
        <v>2</v>
      </c>
      <c r="M204" s="28" t="s">
        <v>195</v>
      </c>
      <c r="N204" s="6" t="s">
        <v>9</v>
      </c>
      <c r="O204" s="4">
        <f t="shared" si="36"/>
        <v>0</v>
      </c>
      <c r="P204" s="4">
        <f t="shared" si="37"/>
        <v>0</v>
      </c>
      <c r="Q204" s="4">
        <f t="shared" si="38"/>
        <v>11</v>
      </c>
      <c r="R204" s="4">
        <f t="shared" si="39"/>
        <v>11</v>
      </c>
    </row>
    <row r="205" spans="1:18" hidden="1" x14ac:dyDescent="0.25">
      <c r="A205" s="20" t="s">
        <v>2</v>
      </c>
      <c r="B205" s="20" t="s">
        <v>227</v>
      </c>
      <c r="C205" s="20" t="s">
        <v>227</v>
      </c>
      <c r="D205" s="20" t="s">
        <v>210</v>
      </c>
      <c r="E205" s="20" t="str">
        <f t="shared" si="35"/>
        <v>PARE-PARE-WAJO</v>
      </c>
      <c r="F205" s="21" t="s">
        <v>9</v>
      </c>
      <c r="G205" s="103">
        <v>27</v>
      </c>
      <c r="H205" s="103">
        <v>12</v>
      </c>
      <c r="I205" s="103">
        <v>51</v>
      </c>
      <c r="J205" s="103">
        <f t="shared" si="34"/>
        <v>90</v>
      </c>
      <c r="L205" s="6" t="s">
        <v>2</v>
      </c>
      <c r="M205" s="28" t="s">
        <v>196</v>
      </c>
      <c r="N205" s="6" t="s">
        <v>9</v>
      </c>
      <c r="O205" s="4">
        <f t="shared" si="36"/>
        <v>30</v>
      </c>
      <c r="P205" s="4">
        <f t="shared" si="37"/>
        <v>40</v>
      </c>
      <c r="Q205" s="4">
        <f t="shared" si="38"/>
        <v>39</v>
      </c>
      <c r="R205" s="4">
        <f t="shared" si="39"/>
        <v>109</v>
      </c>
    </row>
    <row r="206" spans="1:18" hidden="1" x14ac:dyDescent="0.25">
      <c r="A206" s="20" t="s">
        <v>2</v>
      </c>
      <c r="B206" s="20" t="s">
        <v>224</v>
      </c>
      <c r="C206" s="20" t="s">
        <v>225</v>
      </c>
      <c r="D206" s="20" t="s">
        <v>211</v>
      </c>
      <c r="E206" s="20" t="str">
        <f t="shared" si="35"/>
        <v>BAU BAU-WAKATOBI</v>
      </c>
      <c r="F206" s="21" t="s">
        <v>9</v>
      </c>
      <c r="G206" s="103"/>
      <c r="H206" s="103"/>
      <c r="I206" s="103"/>
      <c r="J206" s="103">
        <f t="shared" si="34"/>
        <v>0</v>
      </c>
      <c r="L206" s="6" t="s">
        <v>2</v>
      </c>
      <c r="M206" s="28" t="s">
        <v>197</v>
      </c>
      <c r="N206" s="6" t="s">
        <v>9</v>
      </c>
      <c r="O206" s="4">
        <f t="shared" si="36"/>
        <v>0</v>
      </c>
      <c r="P206" s="4">
        <f t="shared" si="37"/>
        <v>0</v>
      </c>
      <c r="Q206" s="4">
        <f t="shared" si="38"/>
        <v>0</v>
      </c>
      <c r="R206" s="4">
        <f t="shared" si="39"/>
        <v>0</v>
      </c>
    </row>
    <row r="207" spans="1:18" x14ac:dyDescent="0.25">
      <c r="L207" s="6" t="s">
        <v>2</v>
      </c>
      <c r="M207" s="28" t="s">
        <v>198</v>
      </c>
      <c r="N207" s="6" t="s">
        <v>9</v>
      </c>
      <c r="O207" s="4">
        <f t="shared" si="36"/>
        <v>0</v>
      </c>
      <c r="P207" s="4">
        <f t="shared" si="37"/>
        <v>0</v>
      </c>
      <c r="Q207" s="4">
        <f t="shared" si="38"/>
        <v>0</v>
      </c>
      <c r="R207" s="4">
        <f t="shared" si="39"/>
        <v>0</v>
      </c>
    </row>
    <row r="208" spans="1:18" x14ac:dyDescent="0.25">
      <c r="L208" s="6" t="s">
        <v>2</v>
      </c>
      <c r="M208" s="28" t="s">
        <v>199</v>
      </c>
      <c r="N208" s="6" t="s">
        <v>9</v>
      </c>
      <c r="O208" s="4">
        <f t="shared" si="36"/>
        <v>0</v>
      </c>
      <c r="P208" s="4">
        <f t="shared" si="37"/>
        <v>0</v>
      </c>
      <c r="Q208" s="4">
        <f t="shared" si="38"/>
        <v>0</v>
      </c>
      <c r="R208" s="4">
        <f t="shared" si="39"/>
        <v>0</v>
      </c>
    </row>
    <row r="209" spans="12:18" x14ac:dyDescent="0.25">
      <c r="L209" s="6" t="s">
        <v>2</v>
      </c>
      <c r="M209" s="28" t="s">
        <v>200</v>
      </c>
      <c r="N209" s="6" t="s">
        <v>9</v>
      </c>
      <c r="O209" s="4">
        <f t="shared" si="36"/>
        <v>0</v>
      </c>
      <c r="P209" s="4">
        <f t="shared" si="37"/>
        <v>0</v>
      </c>
      <c r="Q209" s="4">
        <f t="shared" si="38"/>
        <v>0</v>
      </c>
      <c r="R209" s="4">
        <f t="shared" si="39"/>
        <v>0</v>
      </c>
    </row>
    <row r="210" spans="12:18" x14ac:dyDescent="0.25">
      <c r="L210" s="6" t="s">
        <v>2</v>
      </c>
      <c r="M210" s="28" t="s">
        <v>201</v>
      </c>
      <c r="N210" s="6" t="s">
        <v>9</v>
      </c>
      <c r="O210" s="4">
        <f t="shared" si="36"/>
        <v>24</v>
      </c>
      <c r="P210" s="4">
        <f t="shared" si="37"/>
        <v>19</v>
      </c>
      <c r="Q210" s="4">
        <f t="shared" si="38"/>
        <v>35</v>
      </c>
      <c r="R210" s="4">
        <f t="shared" si="39"/>
        <v>78</v>
      </c>
    </row>
    <row r="211" spans="12:18" x14ac:dyDescent="0.25">
      <c r="L211" s="6" t="s">
        <v>2</v>
      </c>
      <c r="M211" s="28" t="s">
        <v>202</v>
      </c>
      <c r="N211" s="6" t="s">
        <v>9</v>
      </c>
      <c r="O211" s="4">
        <f t="shared" si="36"/>
        <v>0</v>
      </c>
      <c r="P211" s="4">
        <f t="shared" si="37"/>
        <v>0</v>
      </c>
      <c r="Q211" s="4">
        <f t="shared" si="38"/>
        <v>0</v>
      </c>
      <c r="R211" s="4">
        <f t="shared" si="39"/>
        <v>0</v>
      </c>
    </row>
    <row r="212" spans="12:18" x14ac:dyDescent="0.25">
      <c r="L212" s="6" t="s">
        <v>2</v>
      </c>
      <c r="M212" s="28" t="s">
        <v>203</v>
      </c>
      <c r="N212" s="6" t="s">
        <v>9</v>
      </c>
      <c r="O212" s="4">
        <f t="shared" si="36"/>
        <v>15</v>
      </c>
      <c r="P212" s="4">
        <f t="shared" si="37"/>
        <v>0</v>
      </c>
      <c r="Q212" s="4">
        <f t="shared" si="38"/>
        <v>25</v>
      </c>
      <c r="R212" s="4">
        <f t="shared" si="39"/>
        <v>40</v>
      </c>
    </row>
    <row r="213" spans="12:18" x14ac:dyDescent="0.25">
      <c r="L213" s="6" t="s">
        <v>2</v>
      </c>
      <c r="M213" s="28" t="s">
        <v>204</v>
      </c>
      <c r="N213" s="6" t="s">
        <v>9</v>
      </c>
      <c r="O213" s="4">
        <f t="shared" si="36"/>
        <v>20</v>
      </c>
      <c r="P213" s="4">
        <f t="shared" si="37"/>
        <v>19</v>
      </c>
      <c r="Q213" s="4">
        <f t="shared" si="38"/>
        <v>29</v>
      </c>
      <c r="R213" s="4">
        <f t="shared" si="39"/>
        <v>68</v>
      </c>
    </row>
    <row r="214" spans="12:18" x14ac:dyDescent="0.25">
      <c r="L214" s="6" t="s">
        <v>2</v>
      </c>
      <c r="M214" s="28" t="s">
        <v>205</v>
      </c>
      <c r="N214" s="6" t="s">
        <v>9</v>
      </c>
      <c r="O214" s="4">
        <f t="shared" si="36"/>
        <v>12</v>
      </c>
      <c r="P214" s="4">
        <f t="shared" si="37"/>
        <v>7</v>
      </c>
      <c r="Q214" s="4">
        <f t="shared" si="38"/>
        <v>16</v>
      </c>
      <c r="R214" s="4">
        <f t="shared" si="39"/>
        <v>35</v>
      </c>
    </row>
    <row r="215" spans="12:18" x14ac:dyDescent="0.25">
      <c r="L215" s="6" t="s">
        <v>2</v>
      </c>
      <c r="M215" s="28" t="s">
        <v>206</v>
      </c>
      <c r="N215" s="6" t="s">
        <v>9</v>
      </c>
      <c r="O215" s="4">
        <f t="shared" si="36"/>
        <v>13</v>
      </c>
      <c r="P215" s="4">
        <f t="shared" si="37"/>
        <v>1</v>
      </c>
      <c r="Q215" s="4">
        <f t="shared" si="38"/>
        <v>20</v>
      </c>
      <c r="R215" s="4">
        <f t="shared" si="39"/>
        <v>34</v>
      </c>
    </row>
    <row r="216" spans="12:18" x14ac:dyDescent="0.25">
      <c r="L216" s="6" t="s">
        <v>2</v>
      </c>
      <c r="M216" s="28" t="s">
        <v>207</v>
      </c>
      <c r="N216" s="6" t="s">
        <v>9</v>
      </c>
      <c r="O216" s="4">
        <f t="shared" si="36"/>
        <v>0</v>
      </c>
      <c r="P216" s="4">
        <f t="shared" si="37"/>
        <v>0</v>
      </c>
      <c r="Q216" s="4">
        <f t="shared" si="38"/>
        <v>0</v>
      </c>
      <c r="R216" s="4">
        <f t="shared" si="39"/>
        <v>0</v>
      </c>
    </row>
    <row r="217" spans="12:18" x14ac:dyDescent="0.25">
      <c r="L217" s="6" t="s">
        <v>2</v>
      </c>
      <c r="M217" s="28" t="s">
        <v>208</v>
      </c>
      <c r="N217" s="6" t="s">
        <v>9</v>
      </c>
      <c r="O217" s="4">
        <f t="shared" si="36"/>
        <v>0</v>
      </c>
      <c r="P217" s="4">
        <f t="shared" si="37"/>
        <v>0</v>
      </c>
      <c r="Q217" s="4">
        <f t="shared" si="38"/>
        <v>0</v>
      </c>
      <c r="R217" s="4">
        <f t="shared" si="39"/>
        <v>0</v>
      </c>
    </row>
    <row r="218" spans="12:18" x14ac:dyDescent="0.25">
      <c r="L218" s="6" t="s">
        <v>2</v>
      </c>
      <c r="M218" s="28" t="s">
        <v>209</v>
      </c>
      <c r="N218" s="6" t="s">
        <v>9</v>
      </c>
      <c r="O218" s="4">
        <f t="shared" si="36"/>
        <v>9</v>
      </c>
      <c r="P218" s="4">
        <f t="shared" si="37"/>
        <v>2</v>
      </c>
      <c r="Q218" s="4">
        <f t="shared" si="38"/>
        <v>28</v>
      </c>
      <c r="R218" s="4">
        <f t="shared" si="39"/>
        <v>39</v>
      </c>
    </row>
    <row r="219" spans="12:18" x14ac:dyDescent="0.25">
      <c r="L219" s="6" t="s">
        <v>2</v>
      </c>
      <c r="M219" s="28" t="s">
        <v>210</v>
      </c>
      <c r="N219" s="6" t="s">
        <v>9</v>
      </c>
      <c r="O219" s="4">
        <f t="shared" si="36"/>
        <v>27</v>
      </c>
      <c r="P219" s="4">
        <f t="shared" si="37"/>
        <v>12</v>
      </c>
      <c r="Q219" s="4">
        <f t="shared" si="38"/>
        <v>51</v>
      </c>
      <c r="R219" s="4">
        <f t="shared" si="39"/>
        <v>90</v>
      </c>
    </row>
    <row r="220" spans="12:18" x14ac:dyDescent="0.25">
      <c r="L220" s="6" t="s">
        <v>2</v>
      </c>
      <c r="M220" s="28" t="s">
        <v>211</v>
      </c>
      <c r="N220" s="6" t="s">
        <v>9</v>
      </c>
      <c r="O220" s="4">
        <f t="shared" si="36"/>
        <v>0</v>
      </c>
      <c r="P220" s="4">
        <f t="shared" si="37"/>
        <v>0</v>
      </c>
      <c r="Q220" s="4">
        <f t="shared" si="38"/>
        <v>0</v>
      </c>
      <c r="R220" s="4">
        <f t="shared" si="39"/>
        <v>0</v>
      </c>
    </row>
    <row r="221" spans="12:18" x14ac:dyDescent="0.25">
      <c r="L221" s="6" t="s">
        <v>77</v>
      </c>
      <c r="M221" s="28" t="s">
        <v>78</v>
      </c>
      <c r="N221" s="6" t="s">
        <v>9</v>
      </c>
      <c r="O221" s="4">
        <f t="shared" si="36"/>
        <v>0</v>
      </c>
      <c r="P221" s="4">
        <f t="shared" si="37"/>
        <v>0</v>
      </c>
      <c r="Q221" s="4">
        <f t="shared" si="38"/>
        <v>0</v>
      </c>
      <c r="R221" s="4">
        <f t="shared" si="39"/>
        <v>0</v>
      </c>
    </row>
    <row r="222" spans="12:18" x14ac:dyDescent="0.25">
      <c r="L222" s="6" t="s">
        <v>77</v>
      </c>
      <c r="M222" s="28" t="s">
        <v>79</v>
      </c>
      <c r="N222" s="6" t="s">
        <v>9</v>
      </c>
      <c r="O222" s="4">
        <f t="shared" si="36"/>
        <v>0</v>
      </c>
      <c r="P222" s="4">
        <f t="shared" si="37"/>
        <v>0</v>
      </c>
      <c r="Q222" s="4">
        <f t="shared" si="38"/>
        <v>0</v>
      </c>
      <c r="R222" s="4">
        <f t="shared" si="39"/>
        <v>0</v>
      </c>
    </row>
    <row r="223" spans="12:18" x14ac:dyDescent="0.25">
      <c r="L223" s="6" t="s">
        <v>77</v>
      </c>
      <c r="M223" s="28" t="s">
        <v>80</v>
      </c>
      <c r="N223" s="6" t="s">
        <v>9</v>
      </c>
      <c r="O223" s="4">
        <f t="shared" si="36"/>
        <v>0</v>
      </c>
      <c r="P223" s="4">
        <f t="shared" si="37"/>
        <v>0</v>
      </c>
      <c r="Q223" s="4">
        <f t="shared" si="38"/>
        <v>0</v>
      </c>
      <c r="R223" s="4">
        <f t="shared" si="39"/>
        <v>0</v>
      </c>
    </row>
    <row r="224" spans="12:18" x14ac:dyDescent="0.25">
      <c r="L224" s="6" t="s">
        <v>77</v>
      </c>
      <c r="M224" s="28" t="s">
        <v>81</v>
      </c>
      <c r="N224" s="6" t="s">
        <v>9</v>
      </c>
      <c r="O224" s="4">
        <f t="shared" si="36"/>
        <v>0</v>
      </c>
      <c r="P224" s="4">
        <f t="shared" si="37"/>
        <v>0</v>
      </c>
      <c r="Q224" s="4">
        <f t="shared" si="38"/>
        <v>0</v>
      </c>
      <c r="R224" s="4">
        <f t="shared" si="39"/>
        <v>0</v>
      </c>
    </row>
    <row r="225" spans="12:18" x14ac:dyDescent="0.25">
      <c r="L225" s="6" t="s">
        <v>77</v>
      </c>
      <c r="M225" s="28" t="s">
        <v>82</v>
      </c>
      <c r="N225" s="6" t="s">
        <v>9</v>
      </c>
      <c r="O225" s="4">
        <f t="shared" si="36"/>
        <v>0</v>
      </c>
      <c r="P225" s="4">
        <f t="shared" si="37"/>
        <v>0</v>
      </c>
      <c r="Q225" s="4">
        <f t="shared" si="38"/>
        <v>0</v>
      </c>
      <c r="R225" s="4">
        <f t="shared" si="39"/>
        <v>0</v>
      </c>
    </row>
    <row r="226" spans="12:18" x14ac:dyDescent="0.25">
      <c r="L226" s="6" t="s">
        <v>77</v>
      </c>
      <c r="M226" s="28" t="s">
        <v>83</v>
      </c>
      <c r="N226" s="6" t="s">
        <v>9</v>
      </c>
      <c r="O226" s="4">
        <f t="shared" si="36"/>
        <v>0</v>
      </c>
      <c r="P226" s="4">
        <f t="shared" si="37"/>
        <v>0</v>
      </c>
      <c r="Q226" s="4">
        <f t="shared" si="38"/>
        <v>0</v>
      </c>
      <c r="R226" s="4">
        <f t="shared" si="39"/>
        <v>0</v>
      </c>
    </row>
    <row r="227" spans="12:18" x14ac:dyDescent="0.25">
      <c r="L227" s="6" t="s">
        <v>77</v>
      </c>
      <c r="M227" s="28" t="s">
        <v>84</v>
      </c>
      <c r="N227" s="6" t="s">
        <v>9</v>
      </c>
      <c r="O227" s="4">
        <f t="shared" si="36"/>
        <v>0</v>
      </c>
      <c r="P227" s="4">
        <f t="shared" si="37"/>
        <v>0</v>
      </c>
      <c r="Q227" s="4">
        <f t="shared" si="38"/>
        <v>0</v>
      </c>
      <c r="R227" s="4">
        <f t="shared" si="39"/>
        <v>0</v>
      </c>
    </row>
    <row r="228" spans="12:18" x14ac:dyDescent="0.25">
      <c r="L228" s="6" t="s">
        <v>77</v>
      </c>
      <c r="M228" s="28" t="s">
        <v>85</v>
      </c>
      <c r="N228" s="6" t="s">
        <v>9</v>
      </c>
      <c r="O228" s="4">
        <f t="shared" si="36"/>
        <v>0</v>
      </c>
      <c r="P228" s="4">
        <f t="shared" si="37"/>
        <v>0</v>
      </c>
      <c r="Q228" s="4">
        <f t="shared" si="38"/>
        <v>0</v>
      </c>
      <c r="R228" s="4">
        <f t="shared" si="39"/>
        <v>0</v>
      </c>
    </row>
    <row r="229" spans="12:18" x14ac:dyDescent="0.25">
      <c r="L229" s="6" t="s">
        <v>77</v>
      </c>
      <c r="M229" s="28" t="s">
        <v>258</v>
      </c>
      <c r="N229" s="6" t="s">
        <v>9</v>
      </c>
      <c r="O229" s="4">
        <f t="shared" si="36"/>
        <v>0</v>
      </c>
      <c r="P229" s="4">
        <f t="shared" si="37"/>
        <v>0</v>
      </c>
      <c r="Q229" s="4">
        <f t="shared" si="38"/>
        <v>0</v>
      </c>
      <c r="R229" s="4">
        <f t="shared" si="39"/>
        <v>0</v>
      </c>
    </row>
    <row r="230" spans="12:18" x14ac:dyDescent="0.25">
      <c r="L230" s="6" t="s">
        <v>77</v>
      </c>
      <c r="M230" s="28" t="s">
        <v>4</v>
      </c>
      <c r="N230" s="6" t="s">
        <v>9</v>
      </c>
      <c r="O230" s="4">
        <f t="shared" si="36"/>
        <v>0</v>
      </c>
      <c r="P230" s="4">
        <f t="shared" si="37"/>
        <v>0</v>
      </c>
      <c r="Q230" s="4">
        <f t="shared" si="38"/>
        <v>0</v>
      </c>
      <c r="R230" s="4">
        <f t="shared" si="39"/>
        <v>0</v>
      </c>
    </row>
    <row r="231" spans="12:18" x14ac:dyDescent="0.25">
      <c r="L231" s="6" t="s">
        <v>77</v>
      </c>
      <c r="M231" s="28" t="s">
        <v>86</v>
      </c>
      <c r="N231" s="6" t="s">
        <v>9</v>
      </c>
      <c r="O231" s="4">
        <f t="shared" si="36"/>
        <v>0</v>
      </c>
      <c r="P231" s="4">
        <f t="shared" si="37"/>
        <v>0</v>
      </c>
      <c r="Q231" s="4">
        <f t="shared" si="38"/>
        <v>0</v>
      </c>
      <c r="R231" s="4">
        <f t="shared" si="39"/>
        <v>0</v>
      </c>
    </row>
    <row r="232" spans="12:18" x14ac:dyDescent="0.25">
      <c r="L232" s="6" t="s">
        <v>77</v>
      </c>
      <c r="M232" s="28" t="s">
        <v>87</v>
      </c>
      <c r="N232" s="6" t="s">
        <v>9</v>
      </c>
      <c r="O232" s="4">
        <f t="shared" si="36"/>
        <v>0</v>
      </c>
      <c r="P232" s="4">
        <f t="shared" si="37"/>
        <v>0</v>
      </c>
      <c r="Q232" s="4">
        <f t="shared" si="38"/>
        <v>0</v>
      </c>
      <c r="R232" s="4">
        <f t="shared" si="39"/>
        <v>0</v>
      </c>
    </row>
    <row r="233" spans="12:18" x14ac:dyDescent="0.25">
      <c r="L233" s="6" t="s">
        <v>77</v>
      </c>
      <c r="M233" s="28" t="s">
        <v>88</v>
      </c>
      <c r="N233" s="6" t="s">
        <v>9</v>
      </c>
      <c r="O233" s="4">
        <f t="shared" si="36"/>
        <v>0</v>
      </c>
      <c r="P233" s="4">
        <f t="shared" si="37"/>
        <v>0</v>
      </c>
      <c r="Q233" s="4">
        <f t="shared" si="38"/>
        <v>0</v>
      </c>
      <c r="R233" s="4">
        <f t="shared" si="39"/>
        <v>0</v>
      </c>
    </row>
    <row r="234" spans="12:18" x14ac:dyDescent="0.25">
      <c r="L234" s="6" t="s">
        <v>77</v>
      </c>
      <c r="M234" s="28" t="s">
        <v>89</v>
      </c>
      <c r="N234" s="6" t="s">
        <v>9</v>
      </c>
      <c r="O234" s="4">
        <f t="shared" ref="O234:O265" si="40">SUMIF($D:$D,$M234,G:G)</f>
        <v>0</v>
      </c>
      <c r="P234" s="4">
        <f t="shared" ref="P234:P265" si="41">SUMIF($D:$D,$M234,H:H)</f>
        <v>0</v>
      </c>
      <c r="Q234" s="4">
        <f t="shared" ref="Q234:Q265" si="42">SUMIF($D:$D,$M234,I:I)</f>
        <v>0</v>
      </c>
      <c r="R234" s="4">
        <f t="shared" si="39"/>
        <v>0</v>
      </c>
    </row>
    <row r="235" spans="12:18" x14ac:dyDescent="0.25">
      <c r="L235" s="6" t="s">
        <v>77</v>
      </c>
      <c r="M235" s="28" t="s">
        <v>90</v>
      </c>
      <c r="N235" s="6" t="s">
        <v>9</v>
      </c>
      <c r="O235" s="4">
        <f t="shared" si="40"/>
        <v>0</v>
      </c>
      <c r="P235" s="4">
        <f t="shared" si="41"/>
        <v>0</v>
      </c>
      <c r="Q235" s="4">
        <f t="shared" si="42"/>
        <v>0</v>
      </c>
      <c r="R235" s="4">
        <f t="shared" si="39"/>
        <v>0</v>
      </c>
    </row>
    <row r="236" spans="12:18" x14ac:dyDescent="0.25">
      <c r="L236" s="6" t="s">
        <v>77</v>
      </c>
      <c r="M236" s="28" t="s">
        <v>91</v>
      </c>
      <c r="N236" s="6" t="s">
        <v>9</v>
      </c>
      <c r="O236" s="4">
        <f t="shared" si="40"/>
        <v>0</v>
      </c>
      <c r="P236" s="4">
        <f t="shared" si="41"/>
        <v>0</v>
      </c>
      <c r="Q236" s="4">
        <f t="shared" si="42"/>
        <v>0</v>
      </c>
      <c r="R236" s="4">
        <f t="shared" si="39"/>
        <v>0</v>
      </c>
    </row>
    <row r="237" spans="12:18" x14ac:dyDescent="0.25">
      <c r="L237" s="6" t="s">
        <v>77</v>
      </c>
      <c r="M237" s="28" t="s">
        <v>92</v>
      </c>
      <c r="N237" s="6" t="s">
        <v>9</v>
      </c>
      <c r="O237" s="4">
        <f t="shared" si="40"/>
        <v>0</v>
      </c>
      <c r="P237" s="4">
        <f t="shared" si="41"/>
        <v>0</v>
      </c>
      <c r="Q237" s="4">
        <f t="shared" si="42"/>
        <v>0</v>
      </c>
      <c r="R237" s="4">
        <f t="shared" si="39"/>
        <v>0</v>
      </c>
    </row>
    <row r="238" spans="12:18" x14ac:dyDescent="0.25">
      <c r="L238" s="6" t="s">
        <v>77</v>
      </c>
      <c r="M238" s="28" t="s">
        <v>219</v>
      </c>
      <c r="N238" s="6" t="s">
        <v>9</v>
      </c>
      <c r="O238" s="4">
        <f t="shared" si="40"/>
        <v>0</v>
      </c>
      <c r="P238" s="4">
        <f t="shared" si="41"/>
        <v>0</v>
      </c>
      <c r="Q238" s="4">
        <f t="shared" si="42"/>
        <v>0</v>
      </c>
      <c r="R238" s="4">
        <f t="shared" si="39"/>
        <v>0</v>
      </c>
    </row>
    <row r="239" spans="12:18" x14ac:dyDescent="0.25">
      <c r="L239" s="6" t="s">
        <v>77</v>
      </c>
      <c r="M239" s="28" t="s">
        <v>93</v>
      </c>
      <c r="N239" s="6" t="s">
        <v>9</v>
      </c>
      <c r="O239" s="4">
        <f t="shared" si="40"/>
        <v>0</v>
      </c>
      <c r="P239" s="4">
        <f t="shared" si="41"/>
        <v>0</v>
      </c>
      <c r="Q239" s="4">
        <f t="shared" si="42"/>
        <v>0</v>
      </c>
      <c r="R239" s="4">
        <f t="shared" si="39"/>
        <v>0</v>
      </c>
    </row>
    <row r="240" spans="12:18" x14ac:dyDescent="0.25">
      <c r="L240" s="6" t="s">
        <v>77</v>
      </c>
      <c r="M240" s="28" t="s">
        <v>94</v>
      </c>
      <c r="N240" s="6" t="s">
        <v>9</v>
      </c>
      <c r="O240" s="4">
        <f t="shared" si="40"/>
        <v>0</v>
      </c>
      <c r="P240" s="4">
        <f t="shared" si="41"/>
        <v>0</v>
      </c>
      <c r="Q240" s="4">
        <f t="shared" si="42"/>
        <v>0</v>
      </c>
      <c r="R240" s="4">
        <f t="shared" si="39"/>
        <v>0</v>
      </c>
    </row>
    <row r="241" spans="12:18" x14ac:dyDescent="0.25">
      <c r="L241" s="6" t="s">
        <v>77</v>
      </c>
      <c r="M241" s="28" t="s">
        <v>95</v>
      </c>
      <c r="N241" s="6" t="s">
        <v>9</v>
      </c>
      <c r="O241" s="4">
        <f t="shared" si="40"/>
        <v>0</v>
      </c>
      <c r="P241" s="4">
        <f t="shared" si="41"/>
        <v>0</v>
      </c>
      <c r="Q241" s="4">
        <f t="shared" si="42"/>
        <v>0</v>
      </c>
      <c r="R241" s="4">
        <f t="shared" si="39"/>
        <v>0</v>
      </c>
    </row>
    <row r="242" spans="12:18" x14ac:dyDescent="0.25">
      <c r="L242" s="6" t="s">
        <v>77</v>
      </c>
      <c r="M242" s="28" t="s">
        <v>96</v>
      </c>
      <c r="N242" s="6" t="s">
        <v>9</v>
      </c>
      <c r="O242" s="4">
        <f t="shared" si="40"/>
        <v>0</v>
      </c>
      <c r="P242" s="4">
        <f t="shared" si="41"/>
        <v>0</v>
      </c>
      <c r="Q242" s="4">
        <f t="shared" si="42"/>
        <v>0</v>
      </c>
      <c r="R242" s="4">
        <f t="shared" si="39"/>
        <v>0</v>
      </c>
    </row>
    <row r="243" spans="12:18" x14ac:dyDescent="0.25">
      <c r="L243" s="6" t="s">
        <v>77</v>
      </c>
      <c r="M243" s="28" t="s">
        <v>97</v>
      </c>
      <c r="N243" s="6" t="s">
        <v>9</v>
      </c>
      <c r="O243" s="4">
        <f t="shared" si="40"/>
        <v>0</v>
      </c>
      <c r="P243" s="4">
        <f t="shared" si="41"/>
        <v>0</v>
      </c>
      <c r="Q243" s="4">
        <f t="shared" si="42"/>
        <v>0</v>
      </c>
      <c r="R243" s="4">
        <f t="shared" si="39"/>
        <v>0</v>
      </c>
    </row>
    <row r="244" spans="12:18" x14ac:dyDescent="0.25">
      <c r="L244" s="6" t="s">
        <v>77</v>
      </c>
      <c r="M244" s="28" t="s">
        <v>98</v>
      </c>
      <c r="N244" s="6" t="s">
        <v>9</v>
      </c>
      <c r="O244" s="4">
        <f t="shared" si="40"/>
        <v>0</v>
      </c>
      <c r="P244" s="4">
        <f t="shared" si="41"/>
        <v>0</v>
      </c>
      <c r="Q244" s="4">
        <f t="shared" si="42"/>
        <v>0</v>
      </c>
      <c r="R244" s="4">
        <f t="shared" si="39"/>
        <v>0</v>
      </c>
    </row>
    <row r="245" spans="12:18" x14ac:dyDescent="0.25">
      <c r="L245" s="6" t="s">
        <v>77</v>
      </c>
      <c r="M245" s="28" t="s">
        <v>99</v>
      </c>
      <c r="N245" s="6" t="s">
        <v>9</v>
      </c>
      <c r="O245" s="4">
        <f t="shared" si="40"/>
        <v>0</v>
      </c>
      <c r="P245" s="4">
        <f t="shared" si="41"/>
        <v>0</v>
      </c>
      <c r="Q245" s="4">
        <f t="shared" si="42"/>
        <v>0</v>
      </c>
      <c r="R245" s="4">
        <f t="shared" si="39"/>
        <v>0</v>
      </c>
    </row>
    <row r="246" spans="12:18" x14ac:dyDescent="0.25">
      <c r="L246" s="6" t="s">
        <v>77</v>
      </c>
      <c r="M246" s="28" t="s">
        <v>100</v>
      </c>
      <c r="N246" s="6" t="s">
        <v>9</v>
      </c>
      <c r="O246" s="4">
        <f t="shared" si="40"/>
        <v>0</v>
      </c>
      <c r="P246" s="4">
        <f t="shared" si="41"/>
        <v>0</v>
      </c>
      <c r="Q246" s="4">
        <f t="shared" si="42"/>
        <v>0</v>
      </c>
      <c r="R246" s="4">
        <f t="shared" si="39"/>
        <v>0</v>
      </c>
    </row>
    <row r="247" spans="12:18" x14ac:dyDescent="0.25">
      <c r="L247" s="6" t="s">
        <v>77</v>
      </c>
      <c r="M247" s="28" t="s">
        <v>101</v>
      </c>
      <c r="N247" s="6" t="s">
        <v>9</v>
      </c>
      <c r="O247" s="4">
        <f t="shared" si="40"/>
        <v>0</v>
      </c>
      <c r="P247" s="4">
        <f t="shared" si="41"/>
        <v>0</v>
      </c>
      <c r="Q247" s="4">
        <f t="shared" si="42"/>
        <v>0</v>
      </c>
      <c r="R247" s="4">
        <f t="shared" si="39"/>
        <v>0</v>
      </c>
    </row>
    <row r="248" spans="12:18" x14ac:dyDescent="0.25">
      <c r="L248" s="6" t="s">
        <v>77</v>
      </c>
      <c r="M248" s="28" t="s">
        <v>102</v>
      </c>
      <c r="N248" s="6" t="s">
        <v>9</v>
      </c>
      <c r="O248" s="4">
        <f t="shared" si="40"/>
        <v>0</v>
      </c>
      <c r="P248" s="4">
        <f t="shared" si="41"/>
        <v>0</v>
      </c>
      <c r="Q248" s="4">
        <f t="shared" si="42"/>
        <v>0</v>
      </c>
      <c r="R248" s="4">
        <f t="shared" si="39"/>
        <v>0</v>
      </c>
    </row>
    <row r="249" spans="12:18" x14ac:dyDescent="0.25">
      <c r="L249" s="6" t="s">
        <v>77</v>
      </c>
      <c r="M249" s="28" t="s">
        <v>103</v>
      </c>
      <c r="N249" s="6" t="s">
        <v>9</v>
      </c>
      <c r="O249" s="4">
        <f t="shared" si="40"/>
        <v>0</v>
      </c>
      <c r="P249" s="4">
        <f t="shared" si="41"/>
        <v>0</v>
      </c>
      <c r="Q249" s="4">
        <f t="shared" si="42"/>
        <v>0</v>
      </c>
      <c r="R249" s="4">
        <f t="shared" si="39"/>
        <v>0</v>
      </c>
    </row>
    <row r="250" spans="12:18" x14ac:dyDescent="0.25">
      <c r="L250" s="6" t="s">
        <v>77</v>
      </c>
      <c r="M250" s="28" t="s">
        <v>256</v>
      </c>
      <c r="N250" s="6" t="s">
        <v>9</v>
      </c>
      <c r="O250" s="4">
        <f t="shared" si="40"/>
        <v>0</v>
      </c>
      <c r="P250" s="4">
        <f t="shared" si="41"/>
        <v>0</v>
      </c>
      <c r="Q250" s="4">
        <f t="shared" si="42"/>
        <v>0</v>
      </c>
      <c r="R250" s="4">
        <f t="shared" si="39"/>
        <v>0</v>
      </c>
    </row>
    <row r="251" spans="12:18" x14ac:dyDescent="0.25">
      <c r="L251" s="6" t="s">
        <v>77</v>
      </c>
      <c r="M251" s="28" t="s">
        <v>104</v>
      </c>
      <c r="N251" s="6" t="s">
        <v>9</v>
      </c>
      <c r="O251" s="4">
        <f t="shared" si="40"/>
        <v>0</v>
      </c>
      <c r="P251" s="4">
        <f t="shared" si="41"/>
        <v>0</v>
      </c>
      <c r="Q251" s="4">
        <f t="shared" si="42"/>
        <v>0</v>
      </c>
      <c r="R251" s="4">
        <f t="shared" si="39"/>
        <v>0</v>
      </c>
    </row>
    <row r="252" spans="12:18" x14ac:dyDescent="0.25">
      <c r="L252" s="6" t="s">
        <v>77</v>
      </c>
      <c r="M252" s="28" t="s">
        <v>105</v>
      </c>
      <c r="N252" s="6" t="s">
        <v>9</v>
      </c>
      <c r="O252" s="4">
        <f t="shared" si="40"/>
        <v>0</v>
      </c>
      <c r="P252" s="4">
        <f t="shared" si="41"/>
        <v>0</v>
      </c>
      <c r="Q252" s="4">
        <f t="shared" si="42"/>
        <v>0</v>
      </c>
      <c r="R252" s="4">
        <f t="shared" si="39"/>
        <v>0</v>
      </c>
    </row>
    <row r="253" spans="12:18" x14ac:dyDescent="0.25">
      <c r="L253" s="6" t="s">
        <v>77</v>
      </c>
      <c r="M253" s="28" t="s">
        <v>106</v>
      </c>
      <c r="N253" s="6" t="s">
        <v>9</v>
      </c>
      <c r="O253" s="4">
        <f t="shared" si="40"/>
        <v>0</v>
      </c>
      <c r="P253" s="4">
        <f t="shared" si="41"/>
        <v>0</v>
      </c>
      <c r="Q253" s="4">
        <f t="shared" si="42"/>
        <v>0</v>
      </c>
      <c r="R253" s="4">
        <f t="shared" si="39"/>
        <v>0</v>
      </c>
    </row>
    <row r="254" spans="12:18" x14ac:dyDescent="0.25">
      <c r="L254" s="6" t="s">
        <v>77</v>
      </c>
      <c r="M254" s="28" t="s">
        <v>107</v>
      </c>
      <c r="N254" s="6" t="s">
        <v>9</v>
      </c>
      <c r="O254" s="4">
        <f t="shared" si="40"/>
        <v>0</v>
      </c>
      <c r="P254" s="4">
        <f t="shared" si="41"/>
        <v>0</v>
      </c>
      <c r="Q254" s="4">
        <f t="shared" si="42"/>
        <v>0</v>
      </c>
      <c r="R254" s="4">
        <f t="shared" si="39"/>
        <v>0</v>
      </c>
    </row>
    <row r="255" spans="12:18" x14ac:dyDescent="0.25">
      <c r="L255" s="6" t="s">
        <v>77</v>
      </c>
      <c r="M255" s="28" t="s">
        <v>108</v>
      </c>
      <c r="N255" s="6" t="s">
        <v>9</v>
      </c>
      <c r="O255" s="4">
        <f t="shared" si="40"/>
        <v>0</v>
      </c>
      <c r="P255" s="4">
        <f t="shared" si="41"/>
        <v>0</v>
      </c>
      <c r="Q255" s="4">
        <f t="shared" si="42"/>
        <v>0</v>
      </c>
      <c r="R255" s="4">
        <f t="shared" si="39"/>
        <v>0</v>
      </c>
    </row>
    <row r="256" spans="12:18" x14ac:dyDescent="0.25">
      <c r="L256" s="6" t="s">
        <v>77</v>
      </c>
      <c r="M256" s="28" t="s">
        <v>259</v>
      </c>
      <c r="N256" s="6" t="s">
        <v>9</v>
      </c>
      <c r="O256" s="4">
        <f t="shared" si="40"/>
        <v>0</v>
      </c>
      <c r="P256" s="4">
        <f t="shared" si="41"/>
        <v>0</v>
      </c>
      <c r="Q256" s="4">
        <f t="shared" si="42"/>
        <v>0</v>
      </c>
      <c r="R256" s="4">
        <f t="shared" si="39"/>
        <v>0</v>
      </c>
    </row>
    <row r="257" spans="12:18" x14ac:dyDescent="0.25">
      <c r="L257" s="6" t="s">
        <v>77</v>
      </c>
      <c r="M257" s="28" t="s">
        <v>109</v>
      </c>
      <c r="N257" s="6" t="s">
        <v>9</v>
      </c>
      <c r="O257" s="4">
        <f t="shared" si="40"/>
        <v>0</v>
      </c>
      <c r="P257" s="4">
        <f t="shared" si="41"/>
        <v>0</v>
      </c>
      <c r="Q257" s="4">
        <f t="shared" si="42"/>
        <v>0</v>
      </c>
      <c r="R257" s="4">
        <f t="shared" si="39"/>
        <v>0</v>
      </c>
    </row>
    <row r="258" spans="12:18" x14ac:dyDescent="0.25">
      <c r="L258" s="6" t="s">
        <v>77</v>
      </c>
      <c r="M258" s="28" t="s">
        <v>110</v>
      </c>
      <c r="N258" s="6" t="s">
        <v>9</v>
      </c>
      <c r="O258" s="4">
        <f t="shared" si="40"/>
        <v>0</v>
      </c>
      <c r="P258" s="4">
        <f t="shared" si="41"/>
        <v>0</v>
      </c>
      <c r="Q258" s="4">
        <f t="shared" si="42"/>
        <v>0</v>
      </c>
      <c r="R258" s="4">
        <f t="shared" si="39"/>
        <v>0</v>
      </c>
    </row>
    <row r="259" spans="12:18" x14ac:dyDescent="0.25">
      <c r="L259" s="6" t="s">
        <v>77</v>
      </c>
      <c r="M259" s="28" t="s">
        <v>111</v>
      </c>
      <c r="N259" s="6" t="s">
        <v>9</v>
      </c>
      <c r="O259" s="4">
        <f t="shared" si="40"/>
        <v>0</v>
      </c>
      <c r="P259" s="4">
        <f t="shared" si="41"/>
        <v>0</v>
      </c>
      <c r="Q259" s="4">
        <f t="shared" si="42"/>
        <v>0</v>
      </c>
      <c r="R259" s="4">
        <f t="shared" si="39"/>
        <v>0</v>
      </c>
    </row>
    <row r="260" spans="12:18" x14ac:dyDescent="0.25">
      <c r="L260" s="6" t="s">
        <v>77</v>
      </c>
      <c r="M260" s="28" t="s">
        <v>218</v>
      </c>
      <c r="N260" s="6" t="s">
        <v>9</v>
      </c>
      <c r="O260" s="4">
        <f t="shared" si="40"/>
        <v>0</v>
      </c>
      <c r="P260" s="4">
        <f t="shared" si="41"/>
        <v>0</v>
      </c>
      <c r="Q260" s="4">
        <f t="shared" si="42"/>
        <v>0</v>
      </c>
      <c r="R260" s="4">
        <f t="shared" si="39"/>
        <v>0</v>
      </c>
    </row>
    <row r="261" spans="12:18" x14ac:dyDescent="0.25">
      <c r="L261" s="6" t="s">
        <v>77</v>
      </c>
      <c r="M261" s="28" t="s">
        <v>112</v>
      </c>
      <c r="N261" s="6" t="s">
        <v>9</v>
      </c>
      <c r="O261" s="4">
        <f t="shared" si="40"/>
        <v>0</v>
      </c>
      <c r="P261" s="4">
        <f t="shared" si="41"/>
        <v>0</v>
      </c>
      <c r="Q261" s="4">
        <f t="shared" si="42"/>
        <v>0</v>
      </c>
      <c r="R261" s="4">
        <f t="shared" si="39"/>
        <v>0</v>
      </c>
    </row>
    <row r="262" spans="12:18" x14ac:dyDescent="0.25">
      <c r="L262" s="6" t="s">
        <v>77</v>
      </c>
      <c r="M262" s="28" t="s">
        <v>113</v>
      </c>
      <c r="N262" s="6" t="s">
        <v>9</v>
      </c>
      <c r="O262" s="4">
        <f t="shared" si="40"/>
        <v>0</v>
      </c>
      <c r="P262" s="4">
        <f t="shared" si="41"/>
        <v>0</v>
      </c>
      <c r="Q262" s="4">
        <f t="shared" si="42"/>
        <v>0</v>
      </c>
      <c r="R262" s="4">
        <f t="shared" si="39"/>
        <v>0</v>
      </c>
    </row>
    <row r="263" spans="12:18" x14ac:dyDescent="0.25">
      <c r="L263" s="6" t="s">
        <v>77</v>
      </c>
      <c r="M263" s="28" t="s">
        <v>114</v>
      </c>
      <c r="N263" s="6" t="s">
        <v>9</v>
      </c>
      <c r="O263" s="4">
        <f t="shared" si="40"/>
        <v>0</v>
      </c>
      <c r="P263" s="4">
        <f t="shared" si="41"/>
        <v>0</v>
      </c>
      <c r="Q263" s="4">
        <f t="shared" si="42"/>
        <v>0</v>
      </c>
      <c r="R263" s="4">
        <f t="shared" si="39"/>
        <v>0</v>
      </c>
    </row>
    <row r="264" spans="12:18" x14ac:dyDescent="0.25">
      <c r="L264" s="6" t="s">
        <v>77</v>
      </c>
      <c r="M264" s="28" t="s">
        <v>5</v>
      </c>
      <c r="N264" s="6" t="s">
        <v>9</v>
      </c>
      <c r="O264" s="4">
        <f t="shared" si="40"/>
        <v>0</v>
      </c>
      <c r="P264" s="4">
        <f t="shared" si="41"/>
        <v>0</v>
      </c>
      <c r="Q264" s="4">
        <f t="shared" si="42"/>
        <v>0</v>
      </c>
      <c r="R264" s="4">
        <f t="shared" si="39"/>
        <v>0</v>
      </c>
    </row>
    <row r="265" spans="12:18" x14ac:dyDescent="0.25">
      <c r="L265" s="6" t="s">
        <v>77</v>
      </c>
      <c r="M265" s="28" t="s">
        <v>115</v>
      </c>
      <c r="N265" s="6" t="s">
        <v>9</v>
      </c>
      <c r="O265" s="4">
        <f t="shared" si="40"/>
        <v>0</v>
      </c>
      <c r="P265" s="4">
        <f t="shared" si="41"/>
        <v>0</v>
      </c>
      <c r="Q265" s="4">
        <f t="shared" si="42"/>
        <v>0</v>
      </c>
      <c r="R265" s="4">
        <f t="shared" si="39"/>
        <v>0</v>
      </c>
    </row>
    <row r="266" spans="12:18" x14ac:dyDescent="0.25">
      <c r="L266" s="6" t="s">
        <v>77</v>
      </c>
      <c r="M266" s="28" t="s">
        <v>116</v>
      </c>
      <c r="N266" s="6" t="s">
        <v>9</v>
      </c>
      <c r="O266" s="4">
        <f t="shared" ref="O266:O273" si="43">SUMIF($D:$D,$M266,G:G)</f>
        <v>0</v>
      </c>
      <c r="P266" s="4">
        <f t="shared" ref="P266:P273" si="44">SUMIF($D:$D,$M266,H:H)</f>
        <v>0</v>
      </c>
      <c r="Q266" s="4">
        <f t="shared" ref="Q266:Q273" si="45">SUMIF($D:$D,$M266,I:I)</f>
        <v>0</v>
      </c>
      <c r="R266" s="4">
        <f t="shared" si="39"/>
        <v>0</v>
      </c>
    </row>
    <row r="267" spans="12:18" x14ac:dyDescent="0.25">
      <c r="L267" s="6" t="s">
        <v>77</v>
      </c>
      <c r="M267" s="28" t="s">
        <v>260</v>
      </c>
      <c r="N267" s="6" t="s">
        <v>9</v>
      </c>
      <c r="O267" s="4">
        <f t="shared" si="43"/>
        <v>0</v>
      </c>
      <c r="P267" s="4">
        <f t="shared" si="44"/>
        <v>0</v>
      </c>
      <c r="Q267" s="4">
        <f t="shared" si="45"/>
        <v>0</v>
      </c>
      <c r="R267" s="4">
        <f t="shared" ref="R267:R273" si="46">SUM(O267:Q267)</f>
        <v>0</v>
      </c>
    </row>
    <row r="268" spans="12:18" x14ac:dyDescent="0.25">
      <c r="L268" s="6" t="s">
        <v>77</v>
      </c>
      <c r="M268" s="28" t="s">
        <v>117</v>
      </c>
      <c r="N268" s="6" t="s">
        <v>9</v>
      </c>
      <c r="O268" s="4">
        <f t="shared" si="43"/>
        <v>0</v>
      </c>
      <c r="P268" s="4">
        <f t="shared" si="44"/>
        <v>0</v>
      </c>
      <c r="Q268" s="4">
        <f t="shared" si="45"/>
        <v>0</v>
      </c>
      <c r="R268" s="4">
        <f t="shared" si="46"/>
        <v>0</v>
      </c>
    </row>
    <row r="269" spans="12:18" x14ac:dyDescent="0.25">
      <c r="L269" s="6" t="s">
        <v>77</v>
      </c>
      <c r="M269" s="28" t="s">
        <v>118</v>
      </c>
      <c r="N269" s="6" t="s">
        <v>9</v>
      </c>
      <c r="O269" s="4">
        <f t="shared" si="43"/>
        <v>0</v>
      </c>
      <c r="P269" s="4">
        <f t="shared" si="44"/>
        <v>0</v>
      </c>
      <c r="Q269" s="4">
        <f t="shared" si="45"/>
        <v>0</v>
      </c>
      <c r="R269" s="4">
        <f t="shared" si="46"/>
        <v>0</v>
      </c>
    </row>
    <row r="270" spans="12:18" x14ac:dyDescent="0.25">
      <c r="L270" s="6" t="s">
        <v>77</v>
      </c>
      <c r="M270" s="28" t="s">
        <v>119</v>
      </c>
      <c r="N270" s="6" t="s">
        <v>9</v>
      </c>
      <c r="O270" s="4">
        <f t="shared" si="43"/>
        <v>0</v>
      </c>
      <c r="P270" s="4">
        <f t="shared" si="44"/>
        <v>0</v>
      </c>
      <c r="Q270" s="4">
        <f t="shared" si="45"/>
        <v>0</v>
      </c>
      <c r="R270" s="4">
        <f t="shared" si="46"/>
        <v>0</v>
      </c>
    </row>
    <row r="271" spans="12:18" x14ac:dyDescent="0.25">
      <c r="L271" s="6" t="s">
        <v>77</v>
      </c>
      <c r="M271" s="28" t="s">
        <v>120</v>
      </c>
      <c r="N271" s="6" t="s">
        <v>9</v>
      </c>
      <c r="O271" s="4">
        <f t="shared" si="43"/>
        <v>0</v>
      </c>
      <c r="P271" s="4">
        <f t="shared" si="44"/>
        <v>0</v>
      </c>
      <c r="Q271" s="4">
        <f t="shared" si="45"/>
        <v>0</v>
      </c>
      <c r="R271" s="4">
        <f t="shared" si="46"/>
        <v>0</v>
      </c>
    </row>
    <row r="272" spans="12:18" x14ac:dyDescent="0.25">
      <c r="L272" s="6" t="s">
        <v>77</v>
      </c>
      <c r="M272" s="28" t="s">
        <v>121</v>
      </c>
      <c r="N272" s="6" t="s">
        <v>9</v>
      </c>
      <c r="O272" s="4">
        <f t="shared" si="43"/>
        <v>0</v>
      </c>
      <c r="P272" s="4">
        <f t="shared" si="44"/>
        <v>0</v>
      </c>
      <c r="Q272" s="4">
        <f t="shared" si="45"/>
        <v>0</v>
      </c>
      <c r="R272" s="4">
        <f t="shared" si="46"/>
        <v>0</v>
      </c>
    </row>
    <row r="273" spans="12:18" x14ac:dyDescent="0.25">
      <c r="L273" s="6" t="s">
        <v>77</v>
      </c>
      <c r="M273" s="28" t="s">
        <v>122</v>
      </c>
      <c r="N273" s="6" t="s">
        <v>9</v>
      </c>
      <c r="O273" s="4">
        <f t="shared" si="43"/>
        <v>0</v>
      </c>
      <c r="P273" s="4">
        <f t="shared" si="44"/>
        <v>0</v>
      </c>
      <c r="Q273" s="4">
        <f t="shared" si="45"/>
        <v>0</v>
      </c>
      <c r="R273" s="4">
        <f t="shared" si="46"/>
        <v>0</v>
      </c>
    </row>
  </sheetData>
  <autoFilter ref="A1:I206" xr:uid="{EAF10F2A-2F55-49DC-92FA-BBD2185EFE9F}">
    <filterColumn colId="0">
      <filters>
        <filter val="KALIMANTAN"/>
      </filters>
    </filterColumn>
  </autoFilter>
  <sortState xmlns:xlrd2="http://schemas.microsoft.com/office/spreadsheetml/2017/richdata2" ref="A2:J200">
    <sortCondition ref="A2:A200"/>
    <sortCondition ref="D2:D200"/>
    <sortCondition ref="C2:C200"/>
  </sortState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R273"/>
  <sheetViews>
    <sheetView zoomScale="115" zoomScaleNormal="115" workbookViewId="0">
      <pane xSplit="1" ySplit="1" topLeftCell="G2" activePane="bottomRight" state="frozen"/>
      <selection pane="topRight" activeCell="B1" sqref="B1"/>
      <selection pane="bottomLeft" activeCell="A2" sqref="A2"/>
      <selection pane="bottomRight" activeCell="N11" sqref="N11"/>
    </sheetView>
  </sheetViews>
  <sheetFormatPr defaultRowHeight="15" outlineLevelCol="1" x14ac:dyDescent="0.25"/>
  <cols>
    <col min="1" max="1" width="13.42578125" bestFit="1" customWidth="1"/>
    <col min="2" max="2" width="16.5703125" bestFit="1" customWidth="1"/>
    <col min="3" max="3" width="26.85546875" bestFit="1" customWidth="1"/>
    <col min="4" max="4" width="33.85546875" bestFit="1" customWidth="1"/>
    <col min="5" max="5" width="57.5703125" customWidth="1" outlineLevel="1"/>
    <col min="6" max="6" width="13.42578125" bestFit="1" customWidth="1"/>
    <col min="7" max="8" width="4.140625" style="104" bestFit="1" customWidth="1"/>
    <col min="9" max="9" width="4.5703125" style="104" bestFit="1" customWidth="1"/>
    <col min="10" max="10" width="8.5703125" style="104" bestFit="1" customWidth="1"/>
    <col min="12" max="12" width="23.42578125" style="75" bestFit="1" customWidth="1"/>
    <col min="13" max="13" width="33.85546875" bestFit="1" customWidth="1"/>
    <col min="14" max="14" width="14.5703125" bestFit="1" customWidth="1"/>
    <col min="15" max="16" width="4.140625" bestFit="1" customWidth="1"/>
    <col min="17" max="17" width="6.140625" bestFit="1" customWidth="1"/>
    <col min="18" max="18" width="8.5703125" bestFit="1" customWidth="1"/>
    <col min="19" max="19" width="6" bestFit="1" customWidth="1"/>
  </cols>
  <sheetData>
    <row r="1" spans="1:18" ht="15.75" x14ac:dyDescent="0.25">
      <c r="A1" s="2" t="s">
        <v>0</v>
      </c>
      <c r="B1" s="2" t="s">
        <v>233</v>
      </c>
      <c r="C1" s="2" t="s">
        <v>234</v>
      </c>
      <c r="D1" s="2" t="s">
        <v>20</v>
      </c>
      <c r="E1" s="2" t="str">
        <f t="shared" ref="E1" si="0">C1&amp;"-"&amp;D1</f>
        <v>SALES CLUSTER-KABUPATEN</v>
      </c>
      <c r="F1" s="2" t="s">
        <v>11</v>
      </c>
      <c r="G1" s="102" t="s">
        <v>13</v>
      </c>
      <c r="H1" s="102" t="s">
        <v>14</v>
      </c>
      <c r="I1" s="102" t="s">
        <v>15</v>
      </c>
      <c r="J1" s="102" t="s">
        <v>19</v>
      </c>
      <c r="L1" s="19" t="s">
        <v>216</v>
      </c>
    </row>
    <row r="2" spans="1:18" x14ac:dyDescent="0.25">
      <c r="A2" s="20" t="s">
        <v>1</v>
      </c>
      <c r="B2" s="20" t="s">
        <v>235</v>
      </c>
      <c r="C2" s="20" t="s">
        <v>236</v>
      </c>
      <c r="D2" s="20" t="s">
        <v>21</v>
      </c>
      <c r="E2" s="20" t="str">
        <f t="shared" ref="E2:E34" si="1">C2&amp;"-"&amp;D2</f>
        <v>BANUA ENAM-BALANGAN</v>
      </c>
      <c r="F2" s="21" t="s">
        <v>8</v>
      </c>
      <c r="G2" s="103"/>
      <c r="H2" s="103"/>
      <c r="I2" s="103">
        <v>0</v>
      </c>
      <c r="J2" s="103">
        <f t="shared" ref="J2:J65" si="2">SUM(G2:I2)</f>
        <v>0</v>
      </c>
    </row>
    <row r="3" spans="1:18" x14ac:dyDescent="0.25">
      <c r="A3" s="20" t="s">
        <v>1</v>
      </c>
      <c r="B3" s="20" t="s">
        <v>235</v>
      </c>
      <c r="C3" s="20" t="s">
        <v>237</v>
      </c>
      <c r="D3" s="20" t="s">
        <v>22</v>
      </c>
      <c r="E3" s="20" t="str">
        <f t="shared" si="1"/>
        <v>MARTAPURA-BANJAR</v>
      </c>
      <c r="F3" s="21" t="s">
        <v>8</v>
      </c>
      <c r="G3" s="103"/>
      <c r="H3" s="103"/>
      <c r="I3" s="103">
        <v>25</v>
      </c>
      <c r="J3" s="103">
        <f t="shared" si="2"/>
        <v>25</v>
      </c>
      <c r="M3" s="46" t="s">
        <v>0</v>
      </c>
      <c r="N3" s="46" t="s">
        <v>11</v>
      </c>
      <c r="O3" s="54" t="s">
        <v>13</v>
      </c>
      <c r="P3" s="54" t="s">
        <v>14</v>
      </c>
      <c r="Q3" s="54" t="s">
        <v>15</v>
      </c>
      <c r="R3" s="54" t="s">
        <v>19</v>
      </c>
    </row>
    <row r="4" spans="1:18" x14ac:dyDescent="0.25">
      <c r="A4" s="20" t="s">
        <v>1</v>
      </c>
      <c r="B4" s="20" t="s">
        <v>235</v>
      </c>
      <c r="C4" s="20" t="s">
        <v>235</v>
      </c>
      <c r="D4" s="20" t="s">
        <v>23</v>
      </c>
      <c r="E4" s="20" t="str">
        <f t="shared" si="1"/>
        <v>BANJARMASIN-BARITO KUALA</v>
      </c>
      <c r="F4" s="21" t="s">
        <v>8</v>
      </c>
      <c r="G4" s="103"/>
      <c r="H4" s="103"/>
      <c r="I4" s="103">
        <v>13</v>
      </c>
      <c r="J4" s="103">
        <f t="shared" si="2"/>
        <v>13</v>
      </c>
      <c r="M4" s="51" t="s">
        <v>18</v>
      </c>
      <c r="N4" s="52" t="s">
        <v>8</v>
      </c>
      <c r="O4" s="53">
        <f>SUM(O5:O7)</f>
        <v>0</v>
      </c>
      <c r="P4" s="53">
        <f t="shared" ref="P4:Q4" si="3">SUM(P5:P7)</f>
        <v>0</v>
      </c>
      <c r="Q4" s="53">
        <f t="shared" si="3"/>
        <v>852</v>
      </c>
      <c r="R4" s="53">
        <f>SUM(O4:Q4)</f>
        <v>852</v>
      </c>
    </row>
    <row r="5" spans="1:18" x14ac:dyDescent="0.25">
      <c r="A5" s="20" t="s">
        <v>1</v>
      </c>
      <c r="B5" s="20" t="s">
        <v>238</v>
      </c>
      <c r="C5" s="20" t="s">
        <v>239</v>
      </c>
      <c r="D5" s="20" t="s">
        <v>24</v>
      </c>
      <c r="E5" s="20" t="str">
        <f t="shared" si="1"/>
        <v>BARITO RAYA-BARITO SELATAN</v>
      </c>
      <c r="F5" s="21" t="s">
        <v>8</v>
      </c>
      <c r="G5" s="103"/>
      <c r="H5" s="103"/>
      <c r="I5" s="103">
        <v>0</v>
      </c>
      <c r="J5" s="103">
        <f t="shared" si="2"/>
        <v>0</v>
      </c>
      <c r="M5" s="48" t="s">
        <v>1</v>
      </c>
      <c r="N5" s="49" t="s">
        <v>8</v>
      </c>
      <c r="O5" s="50">
        <f>SUMIF($A:$A,"KALIMANTAN",G:G)</f>
        <v>0</v>
      </c>
      <c r="P5" s="50">
        <f>SUMIF($A:$A,"KALIMANTAN",H:H)</f>
        <v>0</v>
      </c>
      <c r="Q5" s="50">
        <f>SUMIF($A:$A,"KALIMANTAN",I:I)</f>
        <v>179</v>
      </c>
      <c r="R5" s="50">
        <f t="shared" ref="R5:R7" si="4">SUM(O5:Q5)</f>
        <v>179</v>
      </c>
    </row>
    <row r="6" spans="1:18" x14ac:dyDescent="0.25">
      <c r="A6" s="20" t="s">
        <v>1</v>
      </c>
      <c r="B6" s="20" t="s">
        <v>238</v>
      </c>
      <c r="C6" s="20" t="s">
        <v>239</v>
      </c>
      <c r="D6" s="20" t="s">
        <v>25</v>
      </c>
      <c r="E6" s="20" t="str">
        <f t="shared" si="1"/>
        <v>BARITO RAYA-BARITO TIMUR</v>
      </c>
      <c r="F6" s="21" t="s">
        <v>8</v>
      </c>
      <c r="G6" s="103"/>
      <c r="H6" s="103"/>
      <c r="I6" s="103">
        <v>0</v>
      </c>
      <c r="J6" s="103">
        <f t="shared" si="2"/>
        <v>0</v>
      </c>
      <c r="M6" s="48" t="s">
        <v>2</v>
      </c>
      <c r="N6" s="49" t="s">
        <v>8</v>
      </c>
      <c r="O6" s="50">
        <f>SUMIF($A:$A,"SULAWESI",G:G)</f>
        <v>0</v>
      </c>
      <c r="P6" s="50">
        <f>SUMIF($A:$A,"SULAWESI",H:H)</f>
        <v>0</v>
      </c>
      <c r="Q6" s="50">
        <f>SUMIF($A:$A,"SULAWESI",I:I)</f>
        <v>673</v>
      </c>
      <c r="R6" s="50">
        <f t="shared" si="4"/>
        <v>673</v>
      </c>
    </row>
    <row r="7" spans="1:18" x14ac:dyDescent="0.25">
      <c r="A7" s="20" t="s">
        <v>1</v>
      </c>
      <c r="B7" s="20" t="s">
        <v>238</v>
      </c>
      <c r="C7" s="20" t="s">
        <v>239</v>
      </c>
      <c r="D7" s="20" t="s">
        <v>26</v>
      </c>
      <c r="E7" s="20" t="str">
        <f t="shared" si="1"/>
        <v>BARITO RAYA-BARITO UTARA</v>
      </c>
      <c r="F7" s="21" t="s">
        <v>8</v>
      </c>
      <c r="G7" s="103"/>
      <c r="H7" s="103"/>
      <c r="I7" s="103">
        <v>0</v>
      </c>
      <c r="J7" s="103">
        <f t="shared" si="2"/>
        <v>0</v>
      </c>
      <c r="M7" s="48" t="s">
        <v>77</v>
      </c>
      <c r="N7" s="49" t="s">
        <v>8</v>
      </c>
      <c r="O7" s="50">
        <f>SUMIF($A:$A,"PUMA",G:G)</f>
        <v>0</v>
      </c>
      <c r="P7" s="50">
        <f>SUMIF($A:$A,"PUMA",H:H)</f>
        <v>0</v>
      </c>
      <c r="Q7" s="50">
        <f>SUMIF($A:$A,"PUMA",I:I)</f>
        <v>0</v>
      </c>
      <c r="R7" s="50">
        <f t="shared" si="4"/>
        <v>0</v>
      </c>
    </row>
    <row r="8" spans="1:18" x14ac:dyDescent="0.25">
      <c r="A8" s="20" t="s">
        <v>1</v>
      </c>
      <c r="B8" s="20" t="s">
        <v>240</v>
      </c>
      <c r="C8" s="20" t="s">
        <v>66</v>
      </c>
      <c r="D8" s="20" t="s">
        <v>27</v>
      </c>
      <c r="E8" s="20" t="str">
        <f t="shared" si="1"/>
        <v>SAMBAS-BENGKAYANG</v>
      </c>
      <c r="F8" s="21" t="s">
        <v>8</v>
      </c>
      <c r="G8" s="103"/>
      <c r="H8" s="103"/>
      <c r="I8" s="103">
        <v>0</v>
      </c>
      <c r="J8" s="103">
        <f t="shared" si="2"/>
        <v>0</v>
      </c>
    </row>
    <row r="9" spans="1:18" x14ac:dyDescent="0.25">
      <c r="A9" s="20" t="s">
        <v>1</v>
      </c>
      <c r="B9" s="20" t="s">
        <v>241</v>
      </c>
      <c r="C9" s="20" t="s">
        <v>242</v>
      </c>
      <c r="D9" s="20" t="s">
        <v>28</v>
      </c>
      <c r="E9" s="20" t="str">
        <f t="shared" si="1"/>
        <v>KALTARA-BERAU</v>
      </c>
      <c r="F9" s="21" t="s">
        <v>8</v>
      </c>
      <c r="G9" s="103"/>
      <c r="H9" s="103"/>
      <c r="I9" s="103">
        <v>0</v>
      </c>
      <c r="J9" s="103">
        <f t="shared" si="2"/>
        <v>0</v>
      </c>
      <c r="L9" s="46" t="s">
        <v>0</v>
      </c>
      <c r="M9" s="46" t="s">
        <v>233</v>
      </c>
      <c r="N9" s="46" t="s">
        <v>11</v>
      </c>
      <c r="O9" s="54" t="s">
        <v>13</v>
      </c>
      <c r="P9" s="54" t="s">
        <v>14</v>
      </c>
      <c r="Q9" s="54" t="s">
        <v>15</v>
      </c>
      <c r="R9" s="54" t="s">
        <v>19</v>
      </c>
    </row>
    <row r="10" spans="1:18" x14ac:dyDescent="0.25">
      <c r="A10" s="20" t="s">
        <v>1</v>
      </c>
      <c r="B10" s="20" t="s">
        <v>241</v>
      </c>
      <c r="C10" s="20" t="s">
        <v>242</v>
      </c>
      <c r="D10" s="20" t="s">
        <v>29</v>
      </c>
      <c r="E10" s="20" t="str">
        <f t="shared" si="1"/>
        <v>KALTARA-BULUNGAN</v>
      </c>
      <c r="F10" s="21" t="s">
        <v>8</v>
      </c>
      <c r="G10" s="103"/>
      <c r="H10" s="103"/>
      <c r="I10" s="103">
        <v>0</v>
      </c>
      <c r="J10" s="103">
        <f t="shared" si="2"/>
        <v>0</v>
      </c>
      <c r="L10" s="49" t="s">
        <v>1</v>
      </c>
      <c r="M10" s="48" t="s">
        <v>245</v>
      </c>
      <c r="N10" s="49" t="s">
        <v>8</v>
      </c>
      <c r="O10" s="50">
        <f t="shared" ref="O10:O25" si="5">SUMIF($B:$B,$M10,G:G)</f>
        <v>0</v>
      </c>
      <c r="P10" s="50">
        <f t="shared" ref="P10:P25" si="6">SUMIF($B:$B,$M10,H:H)</f>
        <v>0</v>
      </c>
      <c r="Q10" s="50">
        <f t="shared" ref="Q10:Q25" si="7">SUMIF($B:$B,$M10,I:I)</f>
        <v>5</v>
      </c>
      <c r="R10" s="50">
        <f t="shared" ref="R10:R25" si="8">SUM(O10:Q10)</f>
        <v>5</v>
      </c>
    </row>
    <row r="11" spans="1:18" x14ac:dyDescent="0.25">
      <c r="A11" s="20" t="s">
        <v>1</v>
      </c>
      <c r="B11" s="20" t="s">
        <v>238</v>
      </c>
      <c r="C11" s="20" t="s">
        <v>243</v>
      </c>
      <c r="D11" s="20" t="s">
        <v>30</v>
      </c>
      <c r="E11" s="20" t="str">
        <f t="shared" si="1"/>
        <v>KOTAWARINGIN RAYA-GUNUNG MAS</v>
      </c>
      <c r="F11" s="21" t="s">
        <v>8</v>
      </c>
      <c r="G11" s="103"/>
      <c r="H11" s="103"/>
      <c r="I11" s="103">
        <v>0</v>
      </c>
      <c r="J11" s="103">
        <f t="shared" si="2"/>
        <v>0</v>
      </c>
      <c r="L11" s="49" t="s">
        <v>1</v>
      </c>
      <c r="M11" s="48" t="s">
        <v>235</v>
      </c>
      <c r="N11" s="49" t="s">
        <v>8</v>
      </c>
      <c r="O11" s="50">
        <f t="shared" si="5"/>
        <v>0</v>
      </c>
      <c r="P11" s="50">
        <f t="shared" si="6"/>
        <v>0</v>
      </c>
      <c r="Q11" s="50">
        <f t="shared" si="7"/>
        <v>135</v>
      </c>
      <c r="R11" s="50">
        <f t="shared" si="8"/>
        <v>135</v>
      </c>
    </row>
    <row r="12" spans="1:18" x14ac:dyDescent="0.25">
      <c r="A12" s="20" t="s">
        <v>1</v>
      </c>
      <c r="B12" s="20" t="s">
        <v>235</v>
      </c>
      <c r="C12" s="20" t="s">
        <v>236</v>
      </c>
      <c r="D12" s="20" t="s">
        <v>31</v>
      </c>
      <c r="E12" s="20" t="str">
        <f t="shared" si="1"/>
        <v>BANUA ENAM-HULU SUNGAI SELATAN</v>
      </c>
      <c r="F12" s="21" t="s">
        <v>8</v>
      </c>
      <c r="G12" s="103"/>
      <c r="H12" s="103"/>
      <c r="I12" s="103">
        <v>4</v>
      </c>
      <c r="J12" s="103">
        <f t="shared" si="2"/>
        <v>4</v>
      </c>
      <c r="L12" s="49" t="s">
        <v>1</v>
      </c>
      <c r="M12" s="48" t="s">
        <v>238</v>
      </c>
      <c r="N12" s="49" t="s">
        <v>8</v>
      </c>
      <c r="O12" s="50">
        <f t="shared" si="5"/>
        <v>0</v>
      </c>
      <c r="P12" s="50">
        <f t="shared" si="6"/>
        <v>0</v>
      </c>
      <c r="Q12" s="50">
        <f t="shared" si="7"/>
        <v>4</v>
      </c>
      <c r="R12" s="50">
        <f t="shared" si="8"/>
        <v>4</v>
      </c>
    </row>
    <row r="13" spans="1:18" x14ac:dyDescent="0.25">
      <c r="A13" s="20" t="s">
        <v>1</v>
      </c>
      <c r="B13" s="20" t="s">
        <v>235</v>
      </c>
      <c r="C13" s="20" t="s">
        <v>236</v>
      </c>
      <c r="D13" s="20" t="s">
        <v>32</v>
      </c>
      <c r="E13" s="20" t="str">
        <f t="shared" si="1"/>
        <v>BANUA ENAM-HULU SUNGAI TENGAH</v>
      </c>
      <c r="F13" s="21" t="s">
        <v>8</v>
      </c>
      <c r="G13" s="103"/>
      <c r="H13" s="103"/>
      <c r="I13" s="103">
        <v>3</v>
      </c>
      <c r="J13" s="103">
        <f t="shared" si="2"/>
        <v>3</v>
      </c>
      <c r="L13" s="49" t="s">
        <v>1</v>
      </c>
      <c r="M13" s="48" t="s">
        <v>240</v>
      </c>
      <c r="N13" s="49" t="s">
        <v>8</v>
      </c>
      <c r="O13" s="50">
        <f t="shared" si="5"/>
        <v>0</v>
      </c>
      <c r="P13" s="50">
        <f t="shared" si="6"/>
        <v>0</v>
      </c>
      <c r="Q13" s="50">
        <f t="shared" si="7"/>
        <v>30</v>
      </c>
      <c r="R13" s="50">
        <f t="shared" si="8"/>
        <v>30</v>
      </c>
    </row>
    <row r="14" spans="1:18" x14ac:dyDescent="0.25">
      <c r="A14" s="20" t="s">
        <v>1</v>
      </c>
      <c r="B14" s="20" t="s">
        <v>235</v>
      </c>
      <c r="C14" s="20" t="s">
        <v>236</v>
      </c>
      <c r="D14" s="20" t="s">
        <v>33</v>
      </c>
      <c r="E14" s="20" t="str">
        <f t="shared" si="1"/>
        <v>BANUA ENAM-HULU SUNGAI UTARA</v>
      </c>
      <c r="F14" s="21" t="s">
        <v>8</v>
      </c>
      <c r="G14" s="103"/>
      <c r="H14" s="103"/>
      <c r="I14" s="103">
        <v>0</v>
      </c>
      <c r="J14" s="103">
        <f t="shared" si="2"/>
        <v>0</v>
      </c>
      <c r="L14" s="49" t="s">
        <v>1</v>
      </c>
      <c r="M14" s="48" t="s">
        <v>247</v>
      </c>
      <c r="N14" s="49" t="s">
        <v>8</v>
      </c>
      <c r="O14" s="50">
        <f t="shared" si="5"/>
        <v>0</v>
      </c>
      <c r="P14" s="50">
        <f t="shared" si="6"/>
        <v>0</v>
      </c>
      <c r="Q14" s="50">
        <f t="shared" si="7"/>
        <v>5</v>
      </c>
      <c r="R14" s="50">
        <f t="shared" si="8"/>
        <v>5</v>
      </c>
    </row>
    <row r="15" spans="1:18" x14ac:dyDescent="0.25">
      <c r="A15" s="20" t="s">
        <v>1</v>
      </c>
      <c r="B15" s="20" t="s">
        <v>238</v>
      </c>
      <c r="C15" s="20" t="s">
        <v>238</v>
      </c>
      <c r="D15" s="20" t="s">
        <v>34</v>
      </c>
      <c r="E15" s="20" t="str">
        <f t="shared" si="1"/>
        <v>PALANGKARAYA-KAPUAS</v>
      </c>
      <c r="F15" s="21" t="s">
        <v>8</v>
      </c>
      <c r="G15" s="103"/>
      <c r="H15" s="103"/>
      <c r="I15" s="103">
        <v>4</v>
      </c>
      <c r="J15" s="103">
        <f t="shared" si="2"/>
        <v>4</v>
      </c>
      <c r="L15" s="49" t="s">
        <v>1</v>
      </c>
      <c r="M15" s="48" t="s">
        <v>241</v>
      </c>
      <c r="N15" s="49" t="s">
        <v>8</v>
      </c>
      <c r="O15" s="50">
        <f t="shared" si="5"/>
        <v>0</v>
      </c>
      <c r="P15" s="50">
        <f t="shared" si="6"/>
        <v>0</v>
      </c>
      <c r="Q15" s="50">
        <f t="shared" si="7"/>
        <v>0</v>
      </c>
      <c r="R15" s="50">
        <f t="shared" si="8"/>
        <v>0</v>
      </c>
    </row>
    <row r="16" spans="1:18" x14ac:dyDescent="0.25">
      <c r="A16" s="20" t="s">
        <v>1</v>
      </c>
      <c r="B16" s="20" t="s">
        <v>240</v>
      </c>
      <c r="C16" s="20" t="s">
        <v>70</v>
      </c>
      <c r="D16" s="20" t="s">
        <v>35</v>
      </c>
      <c r="E16" s="20" t="str">
        <f t="shared" si="1"/>
        <v>SINTANG-KAPUAS HULU</v>
      </c>
      <c r="F16" s="21" t="s">
        <v>8</v>
      </c>
      <c r="G16" s="103"/>
      <c r="H16" s="103"/>
      <c r="I16" s="103">
        <v>0</v>
      </c>
      <c r="J16" s="103">
        <f t="shared" si="2"/>
        <v>0</v>
      </c>
      <c r="L16" s="49" t="s">
        <v>2</v>
      </c>
      <c r="M16" s="48" t="s">
        <v>3</v>
      </c>
      <c r="N16" s="49" t="s">
        <v>8</v>
      </c>
      <c r="O16" s="50">
        <f t="shared" si="5"/>
        <v>0</v>
      </c>
      <c r="P16" s="50">
        <f t="shared" si="6"/>
        <v>0</v>
      </c>
      <c r="Q16" s="50">
        <f t="shared" si="7"/>
        <v>6</v>
      </c>
      <c r="R16" s="50">
        <f t="shared" si="8"/>
        <v>6</v>
      </c>
    </row>
    <row r="17" spans="1:18" x14ac:dyDescent="0.25">
      <c r="A17" s="20" t="s">
        <v>1</v>
      </c>
      <c r="B17" s="20" t="s">
        <v>238</v>
      </c>
      <c r="C17" s="20" t="s">
        <v>243</v>
      </c>
      <c r="D17" s="20" t="s">
        <v>36</v>
      </c>
      <c r="E17" s="20" t="str">
        <f t="shared" si="1"/>
        <v>KOTAWARINGIN RAYA-KATINGAN</v>
      </c>
      <c r="F17" s="21" t="s">
        <v>8</v>
      </c>
      <c r="G17" s="103"/>
      <c r="H17" s="103"/>
      <c r="I17" s="103">
        <v>0</v>
      </c>
      <c r="J17" s="103">
        <f t="shared" si="2"/>
        <v>0</v>
      </c>
      <c r="L17" s="49" t="s">
        <v>2</v>
      </c>
      <c r="M17" s="48" t="s">
        <v>224</v>
      </c>
      <c r="N17" s="49" t="s">
        <v>8</v>
      </c>
      <c r="O17" s="50">
        <f t="shared" si="5"/>
        <v>0</v>
      </c>
      <c r="P17" s="50">
        <f t="shared" si="6"/>
        <v>0</v>
      </c>
      <c r="Q17" s="50">
        <f t="shared" si="7"/>
        <v>0</v>
      </c>
      <c r="R17" s="50">
        <f t="shared" si="8"/>
        <v>0</v>
      </c>
    </row>
    <row r="18" spans="1:18" x14ac:dyDescent="0.25">
      <c r="A18" s="20" t="s">
        <v>1</v>
      </c>
      <c r="B18" s="20" t="s">
        <v>240</v>
      </c>
      <c r="C18" s="20" t="s">
        <v>244</v>
      </c>
      <c r="D18" s="20" t="s">
        <v>37</v>
      </c>
      <c r="E18" s="20" t="str">
        <f t="shared" si="1"/>
        <v>KETAPANG KUBU RAYA-KAYONG UTARA</v>
      </c>
      <c r="F18" s="21" t="s">
        <v>8</v>
      </c>
      <c r="G18" s="103"/>
      <c r="H18" s="103"/>
      <c r="I18" s="103">
        <v>0</v>
      </c>
      <c r="J18" s="103">
        <f t="shared" si="2"/>
        <v>0</v>
      </c>
      <c r="L18" s="49" t="s">
        <v>2</v>
      </c>
      <c r="M18" s="48" t="s">
        <v>232</v>
      </c>
      <c r="N18" s="49" t="s">
        <v>8</v>
      </c>
      <c r="O18" s="50">
        <f t="shared" si="5"/>
        <v>0</v>
      </c>
      <c r="P18" s="50">
        <f t="shared" si="6"/>
        <v>0</v>
      </c>
      <c r="Q18" s="50">
        <f t="shared" si="7"/>
        <v>462</v>
      </c>
      <c r="R18" s="50">
        <f t="shared" si="8"/>
        <v>462</v>
      </c>
    </row>
    <row r="19" spans="1:18" x14ac:dyDescent="0.25">
      <c r="A19" s="20" t="s">
        <v>1</v>
      </c>
      <c r="B19" s="20" t="s">
        <v>240</v>
      </c>
      <c r="C19" s="20" t="s">
        <v>244</v>
      </c>
      <c r="D19" s="20" t="s">
        <v>38</v>
      </c>
      <c r="E19" s="20" t="str">
        <f t="shared" si="1"/>
        <v>KETAPANG KUBU RAYA-KETAPANG</v>
      </c>
      <c r="F19" s="21" t="s">
        <v>8</v>
      </c>
      <c r="G19" s="103"/>
      <c r="H19" s="103"/>
      <c r="I19" s="103">
        <v>0</v>
      </c>
      <c r="J19" s="103">
        <f t="shared" si="2"/>
        <v>0</v>
      </c>
      <c r="L19" s="49" t="s">
        <v>2</v>
      </c>
      <c r="M19" s="48" t="s">
        <v>229</v>
      </c>
      <c r="N19" s="49" t="s">
        <v>8</v>
      </c>
      <c r="O19" s="50">
        <f t="shared" si="5"/>
        <v>0</v>
      </c>
      <c r="P19" s="50">
        <f t="shared" si="6"/>
        <v>0</v>
      </c>
      <c r="Q19" s="50">
        <f t="shared" si="7"/>
        <v>81</v>
      </c>
      <c r="R19" s="50">
        <f t="shared" si="8"/>
        <v>81</v>
      </c>
    </row>
    <row r="20" spans="1:18" x14ac:dyDescent="0.25">
      <c r="A20" s="20" t="s">
        <v>1</v>
      </c>
      <c r="B20" s="20" t="s">
        <v>245</v>
      </c>
      <c r="C20" s="20" t="s">
        <v>245</v>
      </c>
      <c r="D20" s="20" t="s">
        <v>39</v>
      </c>
      <c r="E20" s="20" t="str">
        <f t="shared" si="1"/>
        <v>BALIKPAPAN-KOTA BALIKPAPAN</v>
      </c>
      <c r="F20" s="21" t="s">
        <v>8</v>
      </c>
      <c r="G20" s="103"/>
      <c r="H20" s="103"/>
      <c r="I20" s="103">
        <v>5</v>
      </c>
      <c r="J20" s="103">
        <f t="shared" si="2"/>
        <v>5</v>
      </c>
      <c r="L20" s="49" t="s">
        <v>2</v>
      </c>
      <c r="M20" s="48" t="s">
        <v>226</v>
      </c>
      <c r="N20" s="49" t="s">
        <v>8</v>
      </c>
      <c r="O20" s="50">
        <f t="shared" si="5"/>
        <v>0</v>
      </c>
      <c r="P20" s="50">
        <f t="shared" si="6"/>
        <v>0</v>
      </c>
      <c r="Q20" s="50">
        <f t="shared" si="7"/>
        <v>0</v>
      </c>
      <c r="R20" s="50">
        <f t="shared" si="8"/>
        <v>0</v>
      </c>
    </row>
    <row r="21" spans="1:18" x14ac:dyDescent="0.25">
      <c r="A21" s="20" t="s">
        <v>1</v>
      </c>
      <c r="B21" s="20" t="s">
        <v>235</v>
      </c>
      <c r="C21" s="20" t="s">
        <v>237</v>
      </c>
      <c r="D21" s="20" t="s">
        <v>40</v>
      </c>
      <c r="E21" s="20" t="str">
        <f t="shared" si="1"/>
        <v>MARTAPURA-KOTA BANJAR BARU</v>
      </c>
      <c r="F21" s="21" t="s">
        <v>8</v>
      </c>
      <c r="G21" s="103"/>
      <c r="H21" s="103"/>
      <c r="I21" s="103">
        <v>21</v>
      </c>
      <c r="J21" s="103">
        <f t="shared" si="2"/>
        <v>21</v>
      </c>
      <c r="L21" s="49" t="s">
        <v>2</v>
      </c>
      <c r="M21" s="48" t="s">
        <v>227</v>
      </c>
      <c r="N21" s="49" t="s">
        <v>8</v>
      </c>
      <c r="O21" s="50">
        <f t="shared" si="5"/>
        <v>0</v>
      </c>
      <c r="P21" s="50">
        <f t="shared" si="6"/>
        <v>0</v>
      </c>
      <c r="Q21" s="50">
        <f t="shared" si="7"/>
        <v>124</v>
      </c>
      <c r="R21" s="50">
        <f t="shared" si="8"/>
        <v>124</v>
      </c>
    </row>
    <row r="22" spans="1:18" x14ac:dyDescent="0.25">
      <c r="A22" s="20" t="s">
        <v>1</v>
      </c>
      <c r="B22" s="20" t="s">
        <v>235</v>
      </c>
      <c r="C22" s="20" t="s">
        <v>235</v>
      </c>
      <c r="D22" s="20" t="s">
        <v>41</v>
      </c>
      <c r="E22" s="20" t="str">
        <f t="shared" si="1"/>
        <v>BANJARMASIN-KOTA BANJARMASIN</v>
      </c>
      <c r="F22" s="21" t="s">
        <v>8</v>
      </c>
      <c r="G22" s="103"/>
      <c r="H22" s="103"/>
      <c r="I22" s="103">
        <v>43</v>
      </c>
      <c r="J22" s="103">
        <f t="shared" si="2"/>
        <v>43</v>
      </c>
      <c r="L22" s="49" t="s">
        <v>77</v>
      </c>
      <c r="M22" s="48" t="s">
        <v>252</v>
      </c>
      <c r="N22" s="49" t="s">
        <v>8</v>
      </c>
      <c r="O22" s="50">
        <f t="shared" si="5"/>
        <v>0</v>
      </c>
      <c r="P22" s="50">
        <f t="shared" si="6"/>
        <v>0</v>
      </c>
      <c r="Q22" s="50">
        <f t="shared" si="7"/>
        <v>0</v>
      </c>
      <c r="R22" s="50">
        <f t="shared" si="8"/>
        <v>0</v>
      </c>
    </row>
    <row r="23" spans="1:18" x14ac:dyDescent="0.25">
      <c r="A23" s="20" t="s">
        <v>1</v>
      </c>
      <c r="B23" s="20" t="s">
        <v>235</v>
      </c>
      <c r="C23" s="20" t="s">
        <v>246</v>
      </c>
      <c r="D23" s="20" t="s">
        <v>42</v>
      </c>
      <c r="E23" s="20" t="str">
        <f t="shared" si="1"/>
        <v>KOTABARU-KOTA BARU</v>
      </c>
      <c r="F23" s="21" t="s">
        <v>8</v>
      </c>
      <c r="G23" s="103"/>
      <c r="H23" s="103"/>
      <c r="I23" s="103">
        <v>5</v>
      </c>
      <c r="J23" s="103">
        <f t="shared" si="2"/>
        <v>5</v>
      </c>
      <c r="L23" s="49" t="s">
        <v>77</v>
      </c>
      <c r="M23" s="48" t="s">
        <v>4</v>
      </c>
      <c r="N23" s="49" t="s">
        <v>8</v>
      </c>
      <c r="O23" s="50">
        <f t="shared" si="5"/>
        <v>0</v>
      </c>
      <c r="P23" s="50">
        <f t="shared" si="6"/>
        <v>0</v>
      </c>
      <c r="Q23" s="50">
        <f t="shared" si="7"/>
        <v>0</v>
      </c>
      <c r="R23" s="50">
        <f t="shared" si="8"/>
        <v>0</v>
      </c>
    </row>
    <row r="24" spans="1:18" x14ac:dyDescent="0.25">
      <c r="A24" s="20" t="s">
        <v>1</v>
      </c>
      <c r="B24" s="20" t="s">
        <v>247</v>
      </c>
      <c r="C24" s="20" t="s">
        <v>248</v>
      </c>
      <c r="D24" s="20" t="s">
        <v>43</v>
      </c>
      <c r="E24" s="20" t="str">
        <f t="shared" si="1"/>
        <v>BONTANG-KOTA BONTANG</v>
      </c>
      <c r="F24" s="21" t="s">
        <v>8</v>
      </c>
      <c r="G24" s="103"/>
      <c r="H24" s="103"/>
      <c r="I24" s="103">
        <v>0</v>
      </c>
      <c r="J24" s="103">
        <f t="shared" si="2"/>
        <v>0</v>
      </c>
      <c r="L24" s="49" t="s">
        <v>77</v>
      </c>
      <c r="M24" s="48" t="s">
        <v>5</v>
      </c>
      <c r="N24" s="49" t="s">
        <v>8</v>
      </c>
      <c r="O24" s="50">
        <f t="shared" si="5"/>
        <v>0</v>
      </c>
      <c r="P24" s="50">
        <f t="shared" si="6"/>
        <v>0</v>
      </c>
      <c r="Q24" s="50">
        <f t="shared" si="7"/>
        <v>0</v>
      </c>
      <c r="R24" s="50">
        <f t="shared" si="8"/>
        <v>0</v>
      </c>
    </row>
    <row r="25" spans="1:18" x14ac:dyDescent="0.25">
      <c r="A25" s="20" t="s">
        <v>1</v>
      </c>
      <c r="B25" s="20" t="s">
        <v>238</v>
      </c>
      <c r="C25" s="20" t="s">
        <v>238</v>
      </c>
      <c r="D25" s="20" t="s">
        <v>44</v>
      </c>
      <c r="E25" s="20" t="str">
        <f t="shared" si="1"/>
        <v>PALANGKARAYA-KOTA PALANGKARAYA</v>
      </c>
      <c r="F25" s="21" t="s">
        <v>8</v>
      </c>
      <c r="G25" s="103"/>
      <c r="H25" s="103"/>
      <c r="I25" s="103">
        <v>0</v>
      </c>
      <c r="J25" s="103">
        <f t="shared" si="2"/>
        <v>0</v>
      </c>
      <c r="L25" s="49" t="s">
        <v>77</v>
      </c>
      <c r="M25" s="48" t="s">
        <v>250</v>
      </c>
      <c r="N25" s="49" t="s">
        <v>8</v>
      </c>
      <c r="O25" s="50">
        <f t="shared" si="5"/>
        <v>0</v>
      </c>
      <c r="P25" s="50">
        <f t="shared" si="6"/>
        <v>0</v>
      </c>
      <c r="Q25" s="50">
        <f t="shared" si="7"/>
        <v>0</v>
      </c>
      <c r="R25" s="50">
        <f t="shared" si="8"/>
        <v>0</v>
      </c>
    </row>
    <row r="26" spans="1:18" x14ac:dyDescent="0.25">
      <c r="A26" s="30" t="s">
        <v>1</v>
      </c>
      <c r="B26" s="30" t="s">
        <v>240</v>
      </c>
      <c r="C26" s="30" t="s">
        <v>244</v>
      </c>
      <c r="D26" s="30" t="s">
        <v>45</v>
      </c>
      <c r="E26" s="30" t="str">
        <f t="shared" si="1"/>
        <v>KETAPANG KUBU RAYA-KOTA PONTIANAK</v>
      </c>
      <c r="F26" s="31" t="s">
        <v>8</v>
      </c>
      <c r="I26" s="103">
        <v>6</v>
      </c>
      <c r="J26" s="103">
        <f t="shared" si="2"/>
        <v>6</v>
      </c>
    </row>
    <row r="27" spans="1:18" x14ac:dyDescent="0.25">
      <c r="A27" s="20" t="s">
        <v>1</v>
      </c>
      <c r="B27" s="20" t="s">
        <v>240</v>
      </c>
      <c r="C27" s="20" t="s">
        <v>240</v>
      </c>
      <c r="D27" s="20" t="s">
        <v>45</v>
      </c>
      <c r="E27" s="20" t="str">
        <f t="shared" si="1"/>
        <v>PONTIANAK-KOTA PONTIANAK</v>
      </c>
      <c r="F27" s="21" t="s">
        <v>8</v>
      </c>
      <c r="G27" s="103"/>
      <c r="H27" s="103"/>
      <c r="I27" s="103">
        <v>8</v>
      </c>
      <c r="J27" s="103">
        <f t="shared" si="2"/>
        <v>8</v>
      </c>
      <c r="L27" s="46" t="s">
        <v>262</v>
      </c>
      <c r="M27" s="46" t="s">
        <v>234</v>
      </c>
      <c r="N27" s="46" t="s">
        <v>11</v>
      </c>
      <c r="O27" s="3" t="s">
        <v>13</v>
      </c>
      <c r="P27" s="3" t="s">
        <v>14</v>
      </c>
      <c r="Q27" s="3" t="s">
        <v>15</v>
      </c>
      <c r="R27" s="3" t="s">
        <v>19</v>
      </c>
    </row>
    <row r="28" spans="1:18" x14ac:dyDescent="0.25">
      <c r="A28" s="20" t="s">
        <v>1</v>
      </c>
      <c r="B28" s="20" t="s">
        <v>247</v>
      </c>
      <c r="C28" s="20" t="s">
        <v>247</v>
      </c>
      <c r="D28" s="20" t="s">
        <v>46</v>
      </c>
      <c r="E28" s="20" t="str">
        <f t="shared" si="1"/>
        <v>SAMARINDA-KOTA SAMARINDA</v>
      </c>
      <c r="F28" s="21" t="s">
        <v>8</v>
      </c>
      <c r="G28" s="103"/>
      <c r="H28" s="103"/>
      <c r="I28" s="103">
        <v>3</v>
      </c>
      <c r="J28" s="103">
        <f t="shared" si="2"/>
        <v>3</v>
      </c>
      <c r="L28" s="49" t="s">
        <v>1</v>
      </c>
      <c r="M28" s="48" t="s">
        <v>245</v>
      </c>
      <c r="N28" s="6" t="s">
        <v>8</v>
      </c>
      <c r="O28" s="50">
        <f t="shared" ref="O28:O70" si="9">SUMIF($C:$C,$M28,G:G)</f>
        <v>0</v>
      </c>
      <c r="P28" s="50">
        <f t="shared" ref="P28:P70" si="10">SUMIF($C:$C,$M28,H:H)</f>
        <v>0</v>
      </c>
      <c r="Q28" s="50">
        <f t="shared" ref="Q28:Q70" si="11">SUMIF($C:$C,$M28,I:I)</f>
        <v>5</v>
      </c>
      <c r="R28" s="50">
        <f>SUM(O28:Q28)</f>
        <v>5</v>
      </c>
    </row>
    <row r="29" spans="1:18" x14ac:dyDescent="0.25">
      <c r="A29" s="20" t="s">
        <v>1</v>
      </c>
      <c r="B29" s="20" t="s">
        <v>247</v>
      </c>
      <c r="C29" s="20" t="s">
        <v>255</v>
      </c>
      <c r="D29" s="20" t="s">
        <v>46</v>
      </c>
      <c r="E29" s="20" t="str">
        <f t="shared" si="1"/>
        <v>SAMARINDA OUTER-KOTA SAMARINDA</v>
      </c>
      <c r="F29" s="21" t="s">
        <v>8</v>
      </c>
      <c r="G29" s="103"/>
      <c r="H29" s="103"/>
      <c r="I29" s="103">
        <v>2</v>
      </c>
      <c r="J29" s="103">
        <f t="shared" si="2"/>
        <v>2</v>
      </c>
      <c r="L29" s="49" t="s">
        <v>1</v>
      </c>
      <c r="M29" s="48" t="s">
        <v>235</v>
      </c>
      <c r="N29" s="6" t="s">
        <v>8</v>
      </c>
      <c r="O29" s="50">
        <f t="shared" si="9"/>
        <v>0</v>
      </c>
      <c r="P29" s="50">
        <f t="shared" si="10"/>
        <v>0</v>
      </c>
      <c r="Q29" s="50">
        <f t="shared" si="11"/>
        <v>56</v>
      </c>
      <c r="R29" s="50">
        <f t="shared" ref="R29:R70" si="12">SUM(O29:Q29)</f>
        <v>56</v>
      </c>
    </row>
    <row r="30" spans="1:18" x14ac:dyDescent="0.25">
      <c r="A30" s="20" t="s">
        <v>1</v>
      </c>
      <c r="B30" s="20" t="s">
        <v>240</v>
      </c>
      <c r="C30" s="20" t="s">
        <v>66</v>
      </c>
      <c r="D30" s="20" t="s">
        <v>47</v>
      </c>
      <c r="E30" s="20" t="str">
        <f t="shared" si="1"/>
        <v>SAMBAS-KOTA SINGKAWANG</v>
      </c>
      <c r="F30" s="21" t="s">
        <v>8</v>
      </c>
      <c r="G30" s="103"/>
      <c r="H30" s="103"/>
      <c r="I30" s="103">
        <v>2</v>
      </c>
      <c r="J30" s="103">
        <f t="shared" si="2"/>
        <v>2</v>
      </c>
      <c r="L30" s="49" t="s">
        <v>1</v>
      </c>
      <c r="M30" s="48" t="s">
        <v>236</v>
      </c>
      <c r="N30" s="6" t="s">
        <v>8</v>
      </c>
      <c r="O30" s="50">
        <f t="shared" si="9"/>
        <v>0</v>
      </c>
      <c r="P30" s="50">
        <f t="shared" si="10"/>
        <v>0</v>
      </c>
      <c r="Q30" s="50">
        <f t="shared" si="11"/>
        <v>18</v>
      </c>
      <c r="R30" s="50">
        <f t="shared" si="12"/>
        <v>18</v>
      </c>
    </row>
    <row r="31" spans="1:18" x14ac:dyDescent="0.25">
      <c r="A31" s="20" t="s">
        <v>1</v>
      </c>
      <c r="B31" s="20" t="s">
        <v>241</v>
      </c>
      <c r="C31" s="20" t="s">
        <v>242</v>
      </c>
      <c r="D31" s="20" t="s">
        <v>48</v>
      </c>
      <c r="E31" s="20" t="str">
        <f t="shared" si="1"/>
        <v>KALTARA-KOTA TARAKAN</v>
      </c>
      <c r="F31" s="21" t="s">
        <v>8</v>
      </c>
      <c r="G31" s="103"/>
      <c r="H31" s="103"/>
      <c r="I31" s="103">
        <v>0</v>
      </c>
      <c r="J31" s="103">
        <f t="shared" si="2"/>
        <v>0</v>
      </c>
      <c r="L31" s="49" t="s">
        <v>1</v>
      </c>
      <c r="M31" s="48" t="s">
        <v>246</v>
      </c>
      <c r="N31" s="6" t="s">
        <v>8</v>
      </c>
      <c r="O31" s="50">
        <f t="shared" si="9"/>
        <v>0</v>
      </c>
      <c r="P31" s="50">
        <f t="shared" si="10"/>
        <v>0</v>
      </c>
      <c r="Q31" s="50">
        <f t="shared" si="11"/>
        <v>7</v>
      </c>
      <c r="R31" s="50">
        <f t="shared" si="12"/>
        <v>7</v>
      </c>
    </row>
    <row r="32" spans="1:18" x14ac:dyDescent="0.25">
      <c r="A32" s="20" t="s">
        <v>1</v>
      </c>
      <c r="B32" s="20" t="s">
        <v>238</v>
      </c>
      <c r="C32" s="20" t="s">
        <v>243</v>
      </c>
      <c r="D32" s="20" t="s">
        <v>49</v>
      </c>
      <c r="E32" s="20" t="str">
        <f t="shared" si="1"/>
        <v>KOTAWARINGIN RAYA-KOTA WARINGIN BARAT</v>
      </c>
      <c r="F32" s="21" t="s">
        <v>8</v>
      </c>
      <c r="G32" s="103"/>
      <c r="H32" s="103"/>
      <c r="I32" s="103">
        <v>0</v>
      </c>
      <c r="J32" s="103">
        <f t="shared" si="2"/>
        <v>0</v>
      </c>
      <c r="L32" s="49" t="s">
        <v>1</v>
      </c>
      <c r="M32" s="48" t="s">
        <v>237</v>
      </c>
      <c r="N32" s="6" t="s">
        <v>8</v>
      </c>
      <c r="O32" s="50">
        <f t="shared" si="9"/>
        <v>0</v>
      </c>
      <c r="P32" s="50">
        <f t="shared" si="10"/>
        <v>0</v>
      </c>
      <c r="Q32" s="50">
        <f t="shared" si="11"/>
        <v>54</v>
      </c>
      <c r="R32" s="50">
        <f t="shared" si="12"/>
        <v>54</v>
      </c>
    </row>
    <row r="33" spans="1:18" x14ac:dyDescent="0.25">
      <c r="A33" s="20" t="s">
        <v>1</v>
      </c>
      <c r="B33" s="20" t="s">
        <v>238</v>
      </c>
      <c r="C33" s="20" t="s">
        <v>243</v>
      </c>
      <c r="D33" s="20" t="s">
        <v>50</v>
      </c>
      <c r="E33" s="20" t="str">
        <f t="shared" si="1"/>
        <v>KOTAWARINGIN RAYA-KOTA WARINGIN TIMUR</v>
      </c>
      <c r="F33" s="21" t="s">
        <v>8</v>
      </c>
      <c r="G33" s="103"/>
      <c r="H33" s="103"/>
      <c r="I33" s="103">
        <v>0</v>
      </c>
      <c r="J33" s="103">
        <f t="shared" si="2"/>
        <v>0</v>
      </c>
      <c r="L33" s="49" t="s">
        <v>1</v>
      </c>
      <c r="M33" s="48" t="s">
        <v>239</v>
      </c>
      <c r="N33" s="6" t="s">
        <v>8</v>
      </c>
      <c r="O33" s="50">
        <f t="shared" si="9"/>
        <v>0</v>
      </c>
      <c r="P33" s="50">
        <f t="shared" si="10"/>
        <v>0</v>
      </c>
      <c r="Q33" s="50">
        <f t="shared" si="11"/>
        <v>0</v>
      </c>
      <c r="R33" s="50">
        <f t="shared" si="12"/>
        <v>0</v>
      </c>
    </row>
    <row r="34" spans="1:18" x14ac:dyDescent="0.25">
      <c r="A34" s="20" t="s">
        <v>1</v>
      </c>
      <c r="B34" s="20" t="s">
        <v>240</v>
      </c>
      <c r="C34" s="20" t="s">
        <v>244</v>
      </c>
      <c r="D34" s="20" t="s">
        <v>51</v>
      </c>
      <c r="E34" s="20" t="str">
        <f t="shared" si="1"/>
        <v>KETAPANG KUBU RAYA-KUBU RAYA</v>
      </c>
      <c r="F34" s="21" t="s">
        <v>8</v>
      </c>
      <c r="G34" s="103"/>
      <c r="H34" s="103"/>
      <c r="I34" s="103">
        <v>6</v>
      </c>
      <c r="J34" s="103">
        <f t="shared" si="2"/>
        <v>6</v>
      </c>
      <c r="L34" s="49" t="s">
        <v>1</v>
      </c>
      <c r="M34" s="48" t="s">
        <v>243</v>
      </c>
      <c r="N34" s="6" t="s">
        <v>8</v>
      </c>
      <c r="O34" s="50">
        <f t="shared" si="9"/>
        <v>0</v>
      </c>
      <c r="P34" s="50">
        <f t="shared" si="10"/>
        <v>0</v>
      </c>
      <c r="Q34" s="50">
        <f t="shared" si="11"/>
        <v>0</v>
      </c>
      <c r="R34" s="50">
        <f t="shared" si="12"/>
        <v>0</v>
      </c>
    </row>
    <row r="35" spans="1:18" x14ac:dyDescent="0.25">
      <c r="A35" s="20" t="s">
        <v>1</v>
      </c>
      <c r="B35" s="20" t="s">
        <v>247</v>
      </c>
      <c r="C35" s="20" t="s">
        <v>249</v>
      </c>
      <c r="D35" s="20" t="s">
        <v>52</v>
      </c>
      <c r="E35" s="20" t="str">
        <f t="shared" ref="E35:E66" si="13">C35&amp;"-"&amp;D35</f>
        <v>KUTAI-KUTAI BARAT</v>
      </c>
      <c r="F35" s="21" t="s">
        <v>8</v>
      </c>
      <c r="G35" s="103"/>
      <c r="H35" s="103"/>
      <c r="I35" s="103">
        <v>0</v>
      </c>
      <c r="J35" s="103">
        <f t="shared" si="2"/>
        <v>0</v>
      </c>
      <c r="L35" s="49" t="s">
        <v>1</v>
      </c>
      <c r="M35" s="48" t="s">
        <v>238</v>
      </c>
      <c r="N35" s="6" t="s">
        <v>8</v>
      </c>
      <c r="O35" s="50">
        <f t="shared" si="9"/>
        <v>0</v>
      </c>
      <c r="P35" s="50">
        <f t="shared" si="10"/>
        <v>0</v>
      </c>
      <c r="Q35" s="50">
        <f t="shared" si="11"/>
        <v>4</v>
      </c>
      <c r="R35" s="50">
        <f t="shared" si="12"/>
        <v>4</v>
      </c>
    </row>
    <row r="36" spans="1:18" x14ac:dyDescent="0.25">
      <c r="A36" s="20" t="s">
        <v>1</v>
      </c>
      <c r="B36" s="20" t="s">
        <v>247</v>
      </c>
      <c r="C36" s="20" t="s">
        <v>249</v>
      </c>
      <c r="D36" s="20" t="s">
        <v>53</v>
      </c>
      <c r="E36" s="20" t="str">
        <f t="shared" si="13"/>
        <v>KUTAI-KUTAI KARTANEGARA</v>
      </c>
      <c r="F36" s="21" t="s">
        <v>8</v>
      </c>
      <c r="G36" s="103"/>
      <c r="H36" s="103"/>
      <c r="I36" s="103">
        <v>0</v>
      </c>
      <c r="J36" s="103">
        <f t="shared" si="2"/>
        <v>0</v>
      </c>
      <c r="L36" s="49" t="s">
        <v>1</v>
      </c>
      <c r="M36" s="48" t="s">
        <v>244</v>
      </c>
      <c r="N36" s="6" t="s">
        <v>8</v>
      </c>
      <c r="O36" s="50">
        <f t="shared" si="9"/>
        <v>0</v>
      </c>
      <c r="P36" s="50">
        <f t="shared" si="10"/>
        <v>0</v>
      </c>
      <c r="Q36" s="50">
        <f t="shared" si="11"/>
        <v>17</v>
      </c>
      <c r="R36" s="50">
        <f t="shared" si="12"/>
        <v>17</v>
      </c>
    </row>
    <row r="37" spans="1:18" x14ac:dyDescent="0.25">
      <c r="A37" s="20" t="s">
        <v>1</v>
      </c>
      <c r="B37" s="20" t="s">
        <v>247</v>
      </c>
      <c r="C37" s="20" t="s">
        <v>248</v>
      </c>
      <c r="D37" s="20" t="s">
        <v>54</v>
      </c>
      <c r="E37" s="20" t="str">
        <f t="shared" si="13"/>
        <v>BONTANG-KUTAI TIMUR</v>
      </c>
      <c r="F37" s="21" t="s">
        <v>8</v>
      </c>
      <c r="G37" s="103"/>
      <c r="H37" s="103"/>
      <c r="I37" s="103">
        <v>0</v>
      </c>
      <c r="J37" s="103">
        <f t="shared" si="2"/>
        <v>0</v>
      </c>
      <c r="L37" s="49" t="s">
        <v>1</v>
      </c>
      <c r="M37" s="48" t="s">
        <v>240</v>
      </c>
      <c r="N37" s="6" t="s">
        <v>8</v>
      </c>
      <c r="O37" s="50">
        <f t="shared" si="9"/>
        <v>0</v>
      </c>
      <c r="P37" s="50">
        <f t="shared" si="10"/>
        <v>0</v>
      </c>
      <c r="Q37" s="50">
        <f t="shared" si="11"/>
        <v>8</v>
      </c>
      <c r="R37" s="50">
        <f t="shared" si="12"/>
        <v>8</v>
      </c>
    </row>
    <row r="38" spans="1:18" x14ac:dyDescent="0.25">
      <c r="A38" s="20" t="s">
        <v>1</v>
      </c>
      <c r="B38" s="20" t="s">
        <v>238</v>
      </c>
      <c r="C38" s="20" t="s">
        <v>243</v>
      </c>
      <c r="D38" s="20" t="s">
        <v>55</v>
      </c>
      <c r="E38" s="20" t="str">
        <f t="shared" si="13"/>
        <v>KOTAWARINGIN RAYA-LAMANDAU</v>
      </c>
      <c r="F38" s="21" t="s">
        <v>8</v>
      </c>
      <c r="G38" s="103"/>
      <c r="H38" s="103"/>
      <c r="I38" s="103">
        <v>0</v>
      </c>
      <c r="J38" s="103">
        <f t="shared" si="2"/>
        <v>0</v>
      </c>
      <c r="L38" s="49" t="s">
        <v>1</v>
      </c>
      <c r="M38" s="48" t="s">
        <v>66</v>
      </c>
      <c r="N38" s="6" t="s">
        <v>8</v>
      </c>
      <c r="O38" s="50">
        <f t="shared" si="9"/>
        <v>0</v>
      </c>
      <c r="P38" s="50">
        <f t="shared" si="10"/>
        <v>0</v>
      </c>
      <c r="Q38" s="50">
        <f t="shared" si="11"/>
        <v>5</v>
      </c>
      <c r="R38" s="50">
        <f t="shared" si="12"/>
        <v>5</v>
      </c>
    </row>
    <row r="39" spans="1:18" x14ac:dyDescent="0.25">
      <c r="A39" s="20" t="s">
        <v>1</v>
      </c>
      <c r="B39" s="20" t="s">
        <v>240</v>
      </c>
      <c r="C39" s="20" t="s">
        <v>66</v>
      </c>
      <c r="D39" s="20" t="s">
        <v>56</v>
      </c>
      <c r="E39" s="20" t="str">
        <f t="shared" si="13"/>
        <v>SAMBAS-LANDAK</v>
      </c>
      <c r="F39" s="21" t="s">
        <v>8</v>
      </c>
      <c r="G39" s="103"/>
      <c r="H39" s="103"/>
      <c r="I39" s="103">
        <v>0</v>
      </c>
      <c r="J39" s="103">
        <f t="shared" si="2"/>
        <v>0</v>
      </c>
      <c r="L39" s="49" t="s">
        <v>1</v>
      </c>
      <c r="M39" s="48" t="s">
        <v>70</v>
      </c>
      <c r="N39" s="6" t="s">
        <v>8</v>
      </c>
      <c r="O39" s="50">
        <f t="shared" si="9"/>
        <v>0</v>
      </c>
      <c r="P39" s="50">
        <f t="shared" si="10"/>
        <v>0</v>
      </c>
      <c r="Q39" s="50">
        <f t="shared" si="11"/>
        <v>0</v>
      </c>
      <c r="R39" s="50">
        <f t="shared" si="12"/>
        <v>0</v>
      </c>
    </row>
    <row r="40" spans="1:18" x14ac:dyDescent="0.25">
      <c r="A40" s="20" t="s">
        <v>1</v>
      </c>
      <c r="B40" s="20" t="s">
        <v>247</v>
      </c>
      <c r="C40" s="20" t="s">
        <v>249</v>
      </c>
      <c r="D40" s="20" t="s">
        <v>57</v>
      </c>
      <c r="E40" s="20" t="str">
        <f t="shared" si="13"/>
        <v>KUTAI-MAHAKAM ULU</v>
      </c>
      <c r="F40" s="21" t="s">
        <v>8</v>
      </c>
      <c r="G40" s="103"/>
      <c r="H40" s="103"/>
      <c r="I40" s="103">
        <v>0</v>
      </c>
      <c r="J40" s="103">
        <f t="shared" si="2"/>
        <v>0</v>
      </c>
      <c r="L40" s="49" t="s">
        <v>1</v>
      </c>
      <c r="M40" s="48" t="s">
        <v>248</v>
      </c>
      <c r="N40" s="6" t="s">
        <v>8</v>
      </c>
      <c r="O40" s="50">
        <f t="shared" si="9"/>
        <v>0</v>
      </c>
      <c r="P40" s="50">
        <f t="shared" si="10"/>
        <v>0</v>
      </c>
      <c r="Q40" s="50">
        <f t="shared" si="11"/>
        <v>0</v>
      </c>
      <c r="R40" s="50">
        <f t="shared" si="12"/>
        <v>0</v>
      </c>
    </row>
    <row r="41" spans="1:18" x14ac:dyDescent="0.25">
      <c r="A41" s="20" t="s">
        <v>1</v>
      </c>
      <c r="B41" s="20" t="s">
        <v>241</v>
      </c>
      <c r="C41" s="20" t="s">
        <v>242</v>
      </c>
      <c r="D41" s="20" t="s">
        <v>58</v>
      </c>
      <c r="E41" s="20" t="str">
        <f t="shared" si="13"/>
        <v>KALTARA-MALINAU</v>
      </c>
      <c r="F41" s="21" t="s">
        <v>8</v>
      </c>
      <c r="G41" s="103"/>
      <c r="H41" s="103"/>
      <c r="I41" s="103">
        <v>0</v>
      </c>
      <c r="J41" s="103">
        <f t="shared" si="2"/>
        <v>0</v>
      </c>
      <c r="L41" s="49" t="s">
        <v>1</v>
      </c>
      <c r="M41" s="48" t="s">
        <v>249</v>
      </c>
      <c r="N41" s="6" t="s">
        <v>8</v>
      </c>
      <c r="O41" s="50">
        <f t="shared" si="9"/>
        <v>0</v>
      </c>
      <c r="P41" s="50">
        <f t="shared" si="10"/>
        <v>0</v>
      </c>
      <c r="Q41" s="50">
        <f t="shared" si="11"/>
        <v>0</v>
      </c>
      <c r="R41" s="50">
        <f t="shared" si="12"/>
        <v>0</v>
      </c>
    </row>
    <row r="42" spans="1:18" x14ac:dyDescent="0.25">
      <c r="A42" s="20" t="s">
        <v>1</v>
      </c>
      <c r="B42" s="20" t="s">
        <v>240</v>
      </c>
      <c r="C42" s="20" t="s">
        <v>70</v>
      </c>
      <c r="D42" s="20" t="s">
        <v>59</v>
      </c>
      <c r="E42" s="20" t="str">
        <f t="shared" si="13"/>
        <v>SINTANG-MELAWI</v>
      </c>
      <c r="F42" s="21" t="s">
        <v>8</v>
      </c>
      <c r="G42" s="103"/>
      <c r="H42" s="103"/>
      <c r="I42" s="103">
        <v>0</v>
      </c>
      <c r="J42" s="103">
        <f t="shared" si="2"/>
        <v>0</v>
      </c>
      <c r="L42" s="49" t="s">
        <v>1</v>
      </c>
      <c r="M42" s="48" t="s">
        <v>247</v>
      </c>
      <c r="N42" s="6" t="s">
        <v>8</v>
      </c>
      <c r="O42" s="50">
        <f t="shared" si="9"/>
        <v>0</v>
      </c>
      <c r="P42" s="50">
        <f t="shared" si="10"/>
        <v>0</v>
      </c>
      <c r="Q42" s="50">
        <f t="shared" si="11"/>
        <v>3</v>
      </c>
      <c r="R42" s="50">
        <f t="shared" si="12"/>
        <v>3</v>
      </c>
    </row>
    <row r="43" spans="1:18" x14ac:dyDescent="0.25">
      <c r="A43" s="20" t="s">
        <v>1</v>
      </c>
      <c r="B43" s="20" t="s">
        <v>240</v>
      </c>
      <c r="C43" s="20" t="s">
        <v>244</v>
      </c>
      <c r="D43" s="20" t="s">
        <v>60</v>
      </c>
      <c r="E43" s="20" t="str">
        <f t="shared" si="13"/>
        <v>KETAPANG KUBU RAYA-MEMPAWAH</v>
      </c>
      <c r="F43" s="21" t="s">
        <v>8</v>
      </c>
      <c r="G43" s="103"/>
      <c r="H43" s="103"/>
      <c r="I43" s="103">
        <v>5</v>
      </c>
      <c r="J43" s="103">
        <f t="shared" si="2"/>
        <v>5</v>
      </c>
      <c r="L43" s="49" t="s">
        <v>1</v>
      </c>
      <c r="M43" s="48" t="s">
        <v>255</v>
      </c>
      <c r="N43" s="6" t="s">
        <v>8</v>
      </c>
      <c r="O43" s="50">
        <f t="shared" si="9"/>
        <v>0</v>
      </c>
      <c r="P43" s="50">
        <f t="shared" si="10"/>
        <v>0</v>
      </c>
      <c r="Q43" s="50">
        <f t="shared" si="11"/>
        <v>2</v>
      </c>
      <c r="R43" s="50">
        <f t="shared" si="12"/>
        <v>2</v>
      </c>
    </row>
    <row r="44" spans="1:18" x14ac:dyDescent="0.25">
      <c r="A44" s="20" t="s">
        <v>1</v>
      </c>
      <c r="B44" s="20" t="s">
        <v>238</v>
      </c>
      <c r="C44" s="20" t="s">
        <v>239</v>
      </c>
      <c r="D44" s="20" t="s">
        <v>61</v>
      </c>
      <c r="E44" s="20" t="str">
        <f t="shared" si="13"/>
        <v>BARITO RAYA-MURUNG RAYA</v>
      </c>
      <c r="F44" s="21" t="s">
        <v>8</v>
      </c>
      <c r="G44" s="103"/>
      <c r="H44" s="103"/>
      <c r="I44" s="103">
        <v>0</v>
      </c>
      <c r="J44" s="103">
        <f t="shared" si="2"/>
        <v>0</v>
      </c>
      <c r="L44" s="49" t="s">
        <v>1</v>
      </c>
      <c r="M44" s="48" t="s">
        <v>242</v>
      </c>
      <c r="N44" s="6" t="s">
        <v>8</v>
      </c>
      <c r="O44" s="50">
        <f t="shared" si="9"/>
        <v>0</v>
      </c>
      <c r="P44" s="50">
        <f t="shared" si="10"/>
        <v>0</v>
      </c>
      <c r="Q44" s="50">
        <f t="shared" si="11"/>
        <v>0</v>
      </c>
      <c r="R44" s="50">
        <f t="shared" si="12"/>
        <v>0</v>
      </c>
    </row>
    <row r="45" spans="1:18" x14ac:dyDescent="0.25">
      <c r="A45" s="20" t="s">
        <v>1</v>
      </c>
      <c r="B45" s="20" t="s">
        <v>241</v>
      </c>
      <c r="C45" s="20" t="s">
        <v>242</v>
      </c>
      <c r="D45" s="20" t="s">
        <v>62</v>
      </c>
      <c r="E45" s="20" t="str">
        <f t="shared" si="13"/>
        <v>KALTARA-NUNUKAN</v>
      </c>
      <c r="F45" s="21" t="s">
        <v>8</v>
      </c>
      <c r="G45" s="103"/>
      <c r="H45" s="103"/>
      <c r="I45" s="103">
        <v>0</v>
      </c>
      <c r="J45" s="103">
        <f t="shared" si="2"/>
        <v>0</v>
      </c>
      <c r="L45" s="49" t="s">
        <v>2</v>
      </c>
      <c r="M45" s="48" t="s">
        <v>3</v>
      </c>
      <c r="N45" s="6" t="s">
        <v>8</v>
      </c>
      <c r="O45" s="50">
        <f t="shared" si="9"/>
        <v>0</v>
      </c>
      <c r="P45" s="50">
        <f t="shared" si="10"/>
        <v>0</v>
      </c>
      <c r="Q45" s="50">
        <f t="shared" si="11"/>
        <v>6</v>
      </c>
      <c r="R45" s="50">
        <f t="shared" si="12"/>
        <v>6</v>
      </c>
    </row>
    <row r="46" spans="1:18" x14ac:dyDescent="0.25">
      <c r="A46" s="20" t="s">
        <v>1</v>
      </c>
      <c r="B46" s="20" t="s">
        <v>245</v>
      </c>
      <c r="C46" s="20" t="s">
        <v>245</v>
      </c>
      <c r="D46" s="20" t="s">
        <v>63</v>
      </c>
      <c r="E46" s="20" t="str">
        <f t="shared" si="13"/>
        <v>BALIKPAPAN-PASER</v>
      </c>
      <c r="F46" s="21" t="s">
        <v>8</v>
      </c>
      <c r="G46" s="103"/>
      <c r="H46" s="103"/>
      <c r="I46" s="103">
        <v>0</v>
      </c>
      <c r="J46" s="103">
        <f t="shared" si="2"/>
        <v>0</v>
      </c>
      <c r="L46" s="49" t="s">
        <v>2</v>
      </c>
      <c r="M46" s="48" t="s">
        <v>225</v>
      </c>
      <c r="N46" s="6" t="s">
        <v>8</v>
      </c>
      <c r="O46" s="50">
        <f t="shared" si="9"/>
        <v>0</v>
      </c>
      <c r="P46" s="50">
        <f t="shared" si="10"/>
        <v>0</v>
      </c>
      <c r="Q46" s="50">
        <f t="shared" si="11"/>
        <v>0</v>
      </c>
      <c r="R46" s="50">
        <f t="shared" si="12"/>
        <v>0</v>
      </c>
    </row>
    <row r="47" spans="1:18" x14ac:dyDescent="0.25">
      <c r="A47" s="20" t="s">
        <v>1</v>
      </c>
      <c r="B47" s="20" t="s">
        <v>245</v>
      </c>
      <c r="C47" s="20" t="s">
        <v>245</v>
      </c>
      <c r="D47" s="20" t="s">
        <v>64</v>
      </c>
      <c r="E47" s="20" t="str">
        <f t="shared" si="13"/>
        <v>BALIKPAPAN-PENAJAM PASER UTARA</v>
      </c>
      <c r="F47" s="21" t="s">
        <v>8</v>
      </c>
      <c r="G47" s="103"/>
      <c r="H47" s="103"/>
      <c r="I47" s="103">
        <v>0</v>
      </c>
      <c r="J47" s="103">
        <f t="shared" si="2"/>
        <v>0</v>
      </c>
      <c r="L47" s="49" t="s">
        <v>2</v>
      </c>
      <c r="M47" s="48" t="s">
        <v>224</v>
      </c>
      <c r="N47" s="6" t="s">
        <v>8</v>
      </c>
      <c r="O47" s="50">
        <f t="shared" si="9"/>
        <v>0</v>
      </c>
      <c r="P47" s="50">
        <f t="shared" si="10"/>
        <v>0</v>
      </c>
      <c r="Q47" s="50">
        <f t="shared" si="11"/>
        <v>0</v>
      </c>
      <c r="R47" s="50">
        <f t="shared" si="12"/>
        <v>0</v>
      </c>
    </row>
    <row r="48" spans="1:18" x14ac:dyDescent="0.25">
      <c r="A48" s="20" t="s">
        <v>1</v>
      </c>
      <c r="B48" s="20" t="s">
        <v>238</v>
      </c>
      <c r="C48" s="20" t="s">
        <v>238</v>
      </c>
      <c r="D48" s="20" t="s">
        <v>65</v>
      </c>
      <c r="E48" s="20" t="str">
        <f t="shared" si="13"/>
        <v>PALANGKARAYA-PULANG PISAU</v>
      </c>
      <c r="F48" s="21" t="s">
        <v>8</v>
      </c>
      <c r="G48" s="103"/>
      <c r="H48" s="103"/>
      <c r="I48" s="103">
        <v>0</v>
      </c>
      <c r="J48" s="103">
        <f t="shared" si="2"/>
        <v>0</v>
      </c>
      <c r="L48" s="49" t="s">
        <v>2</v>
      </c>
      <c r="M48" s="48" t="s">
        <v>157</v>
      </c>
      <c r="N48" s="6" t="s">
        <v>8</v>
      </c>
      <c r="O48" s="50">
        <f t="shared" si="9"/>
        <v>0</v>
      </c>
      <c r="P48" s="50">
        <f t="shared" si="10"/>
        <v>0</v>
      </c>
      <c r="Q48" s="50">
        <f t="shared" si="11"/>
        <v>0</v>
      </c>
      <c r="R48" s="50">
        <f t="shared" si="12"/>
        <v>0</v>
      </c>
    </row>
    <row r="49" spans="1:18" x14ac:dyDescent="0.25">
      <c r="A49" s="20" t="s">
        <v>1</v>
      </c>
      <c r="B49" s="20" t="s">
        <v>240</v>
      </c>
      <c r="C49" s="20" t="s">
        <v>66</v>
      </c>
      <c r="D49" s="20" t="s">
        <v>66</v>
      </c>
      <c r="E49" s="20" t="str">
        <f t="shared" si="13"/>
        <v>SAMBAS-SAMBAS</v>
      </c>
      <c r="F49" s="21" t="s">
        <v>8</v>
      </c>
      <c r="G49" s="103"/>
      <c r="H49" s="103"/>
      <c r="I49" s="103">
        <v>3</v>
      </c>
      <c r="J49" s="103">
        <f t="shared" si="2"/>
        <v>3</v>
      </c>
      <c r="L49" s="49" t="s">
        <v>2</v>
      </c>
      <c r="M49" s="48" t="s">
        <v>222</v>
      </c>
      <c r="N49" s="6" t="s">
        <v>8</v>
      </c>
      <c r="O49" s="50">
        <f t="shared" si="9"/>
        <v>0</v>
      </c>
      <c r="P49" s="50">
        <f t="shared" si="10"/>
        <v>0</v>
      </c>
      <c r="Q49" s="50">
        <f t="shared" si="11"/>
        <v>143</v>
      </c>
      <c r="R49" s="50">
        <f t="shared" si="12"/>
        <v>143</v>
      </c>
    </row>
    <row r="50" spans="1:18" x14ac:dyDescent="0.25">
      <c r="A50" s="20" t="s">
        <v>1</v>
      </c>
      <c r="B50" s="20" t="s">
        <v>240</v>
      </c>
      <c r="C50" s="20" t="s">
        <v>70</v>
      </c>
      <c r="D50" s="20" t="s">
        <v>67</v>
      </c>
      <c r="E50" s="20" t="str">
        <f t="shared" si="13"/>
        <v>SINTANG-SANGGAU</v>
      </c>
      <c r="F50" s="21" t="s">
        <v>8</v>
      </c>
      <c r="G50" s="103"/>
      <c r="H50" s="103"/>
      <c r="I50" s="103">
        <v>0</v>
      </c>
      <c r="J50" s="103">
        <f t="shared" si="2"/>
        <v>0</v>
      </c>
      <c r="L50" s="49" t="s">
        <v>2</v>
      </c>
      <c r="M50" s="48" t="s">
        <v>221</v>
      </c>
      <c r="N50" s="6" t="s">
        <v>8</v>
      </c>
      <c r="O50" s="50">
        <f t="shared" si="9"/>
        <v>0</v>
      </c>
      <c r="P50" s="50">
        <f t="shared" si="10"/>
        <v>0</v>
      </c>
      <c r="Q50" s="50">
        <f t="shared" si="11"/>
        <v>62</v>
      </c>
      <c r="R50" s="50">
        <f t="shared" si="12"/>
        <v>62</v>
      </c>
    </row>
    <row r="51" spans="1:18" x14ac:dyDescent="0.25">
      <c r="A51" s="20" t="s">
        <v>1</v>
      </c>
      <c r="B51" s="20" t="s">
        <v>240</v>
      </c>
      <c r="C51" s="20" t="s">
        <v>70</v>
      </c>
      <c r="D51" s="20" t="s">
        <v>68</v>
      </c>
      <c r="E51" s="20" t="str">
        <f t="shared" si="13"/>
        <v>SINTANG-SEKADAU</v>
      </c>
      <c r="F51" s="21" t="s">
        <v>8</v>
      </c>
      <c r="G51" s="103"/>
      <c r="H51" s="103"/>
      <c r="I51" s="103">
        <v>0</v>
      </c>
      <c r="J51" s="103">
        <f t="shared" si="2"/>
        <v>0</v>
      </c>
      <c r="L51" s="49" t="s">
        <v>2</v>
      </c>
      <c r="M51" s="48" t="s">
        <v>145</v>
      </c>
      <c r="N51" s="6" t="s">
        <v>8</v>
      </c>
      <c r="O51" s="50">
        <f t="shared" si="9"/>
        <v>0</v>
      </c>
      <c r="P51" s="50">
        <f t="shared" si="10"/>
        <v>0</v>
      </c>
      <c r="Q51" s="50">
        <f t="shared" si="11"/>
        <v>152</v>
      </c>
      <c r="R51" s="50">
        <f t="shared" si="12"/>
        <v>152</v>
      </c>
    </row>
    <row r="52" spans="1:18" x14ac:dyDescent="0.25">
      <c r="A52" s="20" t="s">
        <v>1</v>
      </c>
      <c r="B52" s="20" t="s">
        <v>238</v>
      </c>
      <c r="C52" s="20" t="s">
        <v>243</v>
      </c>
      <c r="D52" s="20" t="s">
        <v>69</v>
      </c>
      <c r="E52" s="20" t="str">
        <f t="shared" si="13"/>
        <v>KOTAWARINGIN RAYA-SERUYAN</v>
      </c>
      <c r="F52" s="21" t="s">
        <v>8</v>
      </c>
      <c r="G52" s="103"/>
      <c r="H52" s="103"/>
      <c r="I52" s="103">
        <v>0</v>
      </c>
      <c r="J52" s="103">
        <f t="shared" si="2"/>
        <v>0</v>
      </c>
      <c r="L52" s="49" t="s">
        <v>2</v>
      </c>
      <c r="M52" s="48" t="s">
        <v>231</v>
      </c>
      <c r="N52" s="6" t="s">
        <v>8</v>
      </c>
      <c r="O52" s="50">
        <f t="shared" si="9"/>
        <v>0</v>
      </c>
      <c r="P52" s="50">
        <f t="shared" si="10"/>
        <v>0</v>
      </c>
      <c r="Q52" s="50">
        <f t="shared" si="11"/>
        <v>105</v>
      </c>
      <c r="R52" s="50">
        <f t="shared" si="12"/>
        <v>105</v>
      </c>
    </row>
    <row r="53" spans="1:18" x14ac:dyDescent="0.25">
      <c r="A53" s="20" t="s">
        <v>1</v>
      </c>
      <c r="B53" s="20" t="s">
        <v>240</v>
      </c>
      <c r="C53" s="20" t="s">
        <v>70</v>
      </c>
      <c r="D53" s="20" t="s">
        <v>70</v>
      </c>
      <c r="E53" s="20" t="str">
        <f t="shared" si="13"/>
        <v>SINTANG-SINTANG</v>
      </c>
      <c r="F53" s="21" t="s">
        <v>8</v>
      </c>
      <c r="G53" s="103"/>
      <c r="H53" s="103"/>
      <c r="I53" s="103">
        <v>0</v>
      </c>
      <c r="J53" s="103">
        <f t="shared" si="2"/>
        <v>0</v>
      </c>
      <c r="L53" s="49" t="s">
        <v>2</v>
      </c>
      <c r="M53" s="48" t="s">
        <v>223</v>
      </c>
      <c r="N53" s="6" t="s">
        <v>8</v>
      </c>
      <c r="O53" s="50">
        <f t="shared" si="9"/>
        <v>0</v>
      </c>
      <c r="P53" s="50">
        <f t="shared" si="10"/>
        <v>0</v>
      </c>
      <c r="Q53" s="50">
        <f t="shared" si="11"/>
        <v>51</v>
      </c>
      <c r="R53" s="50">
        <f t="shared" si="12"/>
        <v>51</v>
      </c>
    </row>
    <row r="54" spans="1:18" x14ac:dyDescent="0.25">
      <c r="A54" s="20" t="s">
        <v>1</v>
      </c>
      <c r="B54" s="20" t="s">
        <v>238</v>
      </c>
      <c r="C54" s="20" t="s">
        <v>243</v>
      </c>
      <c r="D54" s="20" t="s">
        <v>71</v>
      </c>
      <c r="E54" s="20" t="str">
        <f t="shared" si="13"/>
        <v>KOTAWARINGIN RAYA-SUKAMARA</v>
      </c>
      <c r="F54" s="21" t="s">
        <v>8</v>
      </c>
      <c r="G54" s="103"/>
      <c r="H54" s="103"/>
      <c r="I54" s="103">
        <v>0</v>
      </c>
      <c r="J54" s="103">
        <f t="shared" si="2"/>
        <v>0</v>
      </c>
      <c r="L54" s="49" t="s">
        <v>2</v>
      </c>
      <c r="M54" s="48" t="s">
        <v>229</v>
      </c>
      <c r="N54" s="6" t="s">
        <v>8</v>
      </c>
      <c r="O54" s="50">
        <f t="shared" si="9"/>
        <v>0</v>
      </c>
      <c r="P54" s="50">
        <f t="shared" si="10"/>
        <v>0</v>
      </c>
      <c r="Q54" s="50">
        <f t="shared" si="11"/>
        <v>30</v>
      </c>
      <c r="R54" s="50">
        <f t="shared" si="12"/>
        <v>30</v>
      </c>
    </row>
    <row r="55" spans="1:18" x14ac:dyDescent="0.25">
      <c r="A55" s="20" t="s">
        <v>1</v>
      </c>
      <c r="B55" s="20" t="s">
        <v>235</v>
      </c>
      <c r="C55" s="20" t="s">
        <v>236</v>
      </c>
      <c r="D55" s="20" t="s">
        <v>72</v>
      </c>
      <c r="E55" s="20" t="str">
        <f t="shared" si="13"/>
        <v>BANUA ENAM-TABALONG</v>
      </c>
      <c r="F55" s="21" t="s">
        <v>8</v>
      </c>
      <c r="G55" s="103"/>
      <c r="H55" s="103"/>
      <c r="I55" s="103">
        <v>0</v>
      </c>
      <c r="J55" s="103">
        <f t="shared" si="2"/>
        <v>0</v>
      </c>
      <c r="L55" s="49" t="s">
        <v>2</v>
      </c>
      <c r="M55" s="48" t="s">
        <v>228</v>
      </c>
      <c r="N55" s="6" t="s">
        <v>8</v>
      </c>
      <c r="O55" s="50">
        <f t="shared" si="9"/>
        <v>0</v>
      </c>
      <c r="P55" s="50">
        <f t="shared" si="10"/>
        <v>0</v>
      </c>
      <c r="Q55" s="50">
        <f t="shared" si="11"/>
        <v>0</v>
      </c>
      <c r="R55" s="50">
        <f t="shared" si="12"/>
        <v>0</v>
      </c>
    </row>
    <row r="56" spans="1:18" x14ac:dyDescent="0.25">
      <c r="A56" s="20" t="s">
        <v>1</v>
      </c>
      <c r="B56" s="20" t="s">
        <v>241</v>
      </c>
      <c r="C56" s="20" t="s">
        <v>242</v>
      </c>
      <c r="D56" s="20" t="s">
        <v>73</v>
      </c>
      <c r="E56" s="20" t="str">
        <f t="shared" si="13"/>
        <v>KALTARA-TANA TIDUNG</v>
      </c>
      <c r="F56" s="21" t="s">
        <v>8</v>
      </c>
      <c r="G56" s="103"/>
      <c r="H56" s="103"/>
      <c r="I56" s="103">
        <v>0</v>
      </c>
      <c r="J56" s="103">
        <f t="shared" si="2"/>
        <v>0</v>
      </c>
      <c r="L56" s="49" t="s">
        <v>2</v>
      </c>
      <c r="M56" s="48" t="s">
        <v>123</v>
      </c>
      <c r="N56" s="6" t="s">
        <v>8</v>
      </c>
      <c r="O56" s="50">
        <f t="shared" si="9"/>
        <v>0</v>
      </c>
      <c r="P56" s="50">
        <f t="shared" si="10"/>
        <v>0</v>
      </c>
      <c r="Q56" s="50">
        <f t="shared" si="11"/>
        <v>0</v>
      </c>
      <c r="R56" s="50">
        <f t="shared" si="12"/>
        <v>0</v>
      </c>
    </row>
    <row r="57" spans="1:18" x14ac:dyDescent="0.25">
      <c r="A57" s="20" t="s">
        <v>1</v>
      </c>
      <c r="B57" s="20" t="s">
        <v>235</v>
      </c>
      <c r="C57" s="20" t="s">
        <v>246</v>
      </c>
      <c r="D57" s="20" t="s">
        <v>74</v>
      </c>
      <c r="E57" s="20" t="str">
        <f t="shared" si="13"/>
        <v>KOTABARU-TANAH BUMBU</v>
      </c>
      <c r="F57" s="21" t="s">
        <v>8</v>
      </c>
      <c r="G57" s="103"/>
      <c r="H57" s="103"/>
      <c r="I57" s="103">
        <v>2</v>
      </c>
      <c r="J57" s="103">
        <f t="shared" si="2"/>
        <v>2</v>
      </c>
      <c r="L57" s="49" t="s">
        <v>2</v>
      </c>
      <c r="M57" s="48" t="s">
        <v>226</v>
      </c>
      <c r="N57" s="6" t="s">
        <v>8</v>
      </c>
      <c r="O57" s="50">
        <f t="shared" si="9"/>
        <v>0</v>
      </c>
      <c r="P57" s="50">
        <f t="shared" si="10"/>
        <v>0</v>
      </c>
      <c r="Q57" s="50">
        <f t="shared" si="11"/>
        <v>0</v>
      </c>
      <c r="R57" s="50">
        <f t="shared" si="12"/>
        <v>0</v>
      </c>
    </row>
    <row r="58" spans="1:18" x14ac:dyDescent="0.25">
      <c r="A58" s="20" t="s">
        <v>1</v>
      </c>
      <c r="B58" s="20" t="s">
        <v>235</v>
      </c>
      <c r="C58" s="20" t="s">
        <v>237</v>
      </c>
      <c r="D58" s="20" t="s">
        <v>75</v>
      </c>
      <c r="E58" s="20" t="str">
        <f t="shared" si="13"/>
        <v>MARTAPURA-TANAH LAUT</v>
      </c>
      <c r="F58" s="21" t="s">
        <v>8</v>
      </c>
      <c r="G58" s="103"/>
      <c r="H58" s="103"/>
      <c r="I58" s="103">
        <v>8</v>
      </c>
      <c r="J58" s="103">
        <f t="shared" si="2"/>
        <v>8</v>
      </c>
      <c r="L58" s="49" t="s">
        <v>2</v>
      </c>
      <c r="M58" s="48" t="s">
        <v>180</v>
      </c>
      <c r="N58" s="6" t="s">
        <v>8</v>
      </c>
      <c r="O58" s="50">
        <f t="shared" si="9"/>
        <v>0</v>
      </c>
      <c r="P58" s="50">
        <f t="shared" si="10"/>
        <v>0</v>
      </c>
      <c r="Q58" s="50">
        <f t="shared" si="11"/>
        <v>0</v>
      </c>
      <c r="R58" s="50">
        <f t="shared" si="12"/>
        <v>0</v>
      </c>
    </row>
    <row r="59" spans="1:18" x14ac:dyDescent="0.25">
      <c r="A59" s="20" t="s">
        <v>1</v>
      </c>
      <c r="B59" s="20" t="s">
        <v>235</v>
      </c>
      <c r="C59" s="20" t="s">
        <v>236</v>
      </c>
      <c r="D59" s="20" t="s">
        <v>76</v>
      </c>
      <c r="E59" s="20" t="str">
        <f t="shared" si="13"/>
        <v>BANUA ENAM-TAPIN</v>
      </c>
      <c r="F59" s="21" t="s">
        <v>8</v>
      </c>
      <c r="G59" s="103"/>
      <c r="H59" s="103"/>
      <c r="I59" s="103">
        <v>11</v>
      </c>
      <c r="J59" s="103">
        <f t="shared" si="2"/>
        <v>11</v>
      </c>
      <c r="L59" s="49" t="s">
        <v>2</v>
      </c>
      <c r="M59" s="48" t="s">
        <v>230</v>
      </c>
      <c r="N59" s="6" t="s">
        <v>8</v>
      </c>
      <c r="O59" s="50">
        <f t="shared" si="9"/>
        <v>0</v>
      </c>
      <c r="P59" s="50">
        <f t="shared" si="10"/>
        <v>0</v>
      </c>
      <c r="Q59" s="50">
        <f t="shared" si="11"/>
        <v>24</v>
      </c>
      <c r="R59" s="50">
        <f t="shared" si="12"/>
        <v>24</v>
      </c>
    </row>
    <row r="60" spans="1:18" x14ac:dyDescent="0.25">
      <c r="A60" s="20" t="s">
        <v>77</v>
      </c>
      <c r="B60" s="20" t="s">
        <v>250</v>
      </c>
      <c r="C60" s="20" t="s">
        <v>104</v>
      </c>
      <c r="D60" s="20" t="s">
        <v>78</v>
      </c>
      <c r="E60" s="20" t="str">
        <f t="shared" si="13"/>
        <v>MERAUKE-ASMAT</v>
      </c>
      <c r="F60" s="21" t="s">
        <v>8</v>
      </c>
      <c r="G60" s="103"/>
      <c r="H60" s="103"/>
      <c r="I60" s="103"/>
      <c r="J60" s="103">
        <f t="shared" si="2"/>
        <v>0</v>
      </c>
      <c r="L60" s="49" t="s">
        <v>2</v>
      </c>
      <c r="M60" s="48" t="s">
        <v>227</v>
      </c>
      <c r="N60" s="6" t="s">
        <v>8</v>
      </c>
      <c r="O60" s="50">
        <f t="shared" si="9"/>
        <v>0</v>
      </c>
      <c r="P60" s="50">
        <f t="shared" si="10"/>
        <v>0</v>
      </c>
      <c r="Q60" s="50">
        <f t="shared" si="11"/>
        <v>100</v>
      </c>
      <c r="R60" s="50">
        <f t="shared" si="12"/>
        <v>100</v>
      </c>
    </row>
    <row r="61" spans="1:18" x14ac:dyDescent="0.25">
      <c r="A61" s="20" t="s">
        <v>77</v>
      </c>
      <c r="B61" s="20" t="s">
        <v>4</v>
      </c>
      <c r="C61" s="20" t="s">
        <v>251</v>
      </c>
      <c r="D61" s="20" t="s">
        <v>79</v>
      </c>
      <c r="E61" s="20" t="str">
        <f t="shared" si="13"/>
        <v>SENTANI-BIAK NUMFOR</v>
      </c>
      <c r="F61" s="21" t="s">
        <v>8</v>
      </c>
      <c r="G61" s="103"/>
      <c r="H61" s="103"/>
      <c r="I61" s="103"/>
      <c r="J61" s="103">
        <f t="shared" si="2"/>
        <v>0</v>
      </c>
      <c r="L61" s="49" t="s">
        <v>77</v>
      </c>
      <c r="M61" s="48" t="s">
        <v>252</v>
      </c>
      <c r="N61" s="6" t="s">
        <v>8</v>
      </c>
      <c r="O61" s="50">
        <f t="shared" si="9"/>
        <v>0</v>
      </c>
      <c r="P61" s="50">
        <f t="shared" si="10"/>
        <v>0</v>
      </c>
      <c r="Q61" s="50">
        <f t="shared" si="11"/>
        <v>0</v>
      </c>
      <c r="R61" s="50">
        <f t="shared" si="12"/>
        <v>0</v>
      </c>
    </row>
    <row r="62" spans="1:18" x14ac:dyDescent="0.25">
      <c r="A62" s="20" t="s">
        <v>77</v>
      </c>
      <c r="B62" s="20" t="s">
        <v>250</v>
      </c>
      <c r="C62" s="20" t="s">
        <v>104</v>
      </c>
      <c r="D62" s="20" t="s">
        <v>80</v>
      </c>
      <c r="E62" s="20" t="str">
        <f t="shared" si="13"/>
        <v>MERAUKE-BOVEN DIGOEL</v>
      </c>
      <c r="F62" s="21" t="s">
        <v>8</v>
      </c>
      <c r="G62" s="103"/>
      <c r="H62" s="103"/>
      <c r="I62" s="103"/>
      <c r="J62" s="103">
        <f t="shared" si="2"/>
        <v>0</v>
      </c>
      <c r="L62" s="49" t="s">
        <v>77</v>
      </c>
      <c r="M62" s="48" t="s">
        <v>254</v>
      </c>
      <c r="N62" s="6" t="s">
        <v>8</v>
      </c>
      <c r="O62" s="50">
        <f t="shared" si="9"/>
        <v>0</v>
      </c>
      <c r="P62" s="50">
        <f t="shared" si="10"/>
        <v>0</v>
      </c>
      <c r="Q62" s="50">
        <f t="shared" si="11"/>
        <v>0</v>
      </c>
      <c r="R62" s="50">
        <f t="shared" si="12"/>
        <v>0</v>
      </c>
    </row>
    <row r="63" spans="1:18" x14ac:dyDescent="0.25">
      <c r="A63" s="20" t="s">
        <v>77</v>
      </c>
      <c r="B63" s="20" t="s">
        <v>252</v>
      </c>
      <c r="C63" s="20" t="s">
        <v>252</v>
      </c>
      <c r="D63" s="20" t="s">
        <v>81</v>
      </c>
      <c r="E63" s="20" t="str">
        <f t="shared" si="13"/>
        <v>AMBON-BURU</v>
      </c>
      <c r="F63" s="21" t="s">
        <v>8</v>
      </c>
      <c r="G63" s="103"/>
      <c r="H63" s="103"/>
      <c r="I63" s="103"/>
      <c r="J63" s="103">
        <f t="shared" si="2"/>
        <v>0</v>
      </c>
      <c r="L63" s="49" t="s">
        <v>77</v>
      </c>
      <c r="M63" s="48" t="s">
        <v>253</v>
      </c>
      <c r="N63" s="6" t="s">
        <v>8</v>
      </c>
      <c r="O63" s="50">
        <f t="shared" si="9"/>
        <v>0</v>
      </c>
      <c r="P63" s="50">
        <f t="shared" si="10"/>
        <v>0</v>
      </c>
      <c r="Q63" s="50">
        <f t="shared" si="11"/>
        <v>0</v>
      </c>
      <c r="R63" s="50">
        <f t="shared" si="12"/>
        <v>0</v>
      </c>
    </row>
    <row r="64" spans="1:18" x14ac:dyDescent="0.25">
      <c r="A64" s="20" t="s">
        <v>77</v>
      </c>
      <c r="B64" s="20" t="s">
        <v>252</v>
      </c>
      <c r="C64" s="20" t="s">
        <v>252</v>
      </c>
      <c r="D64" s="20" t="s">
        <v>82</v>
      </c>
      <c r="E64" s="20" t="str">
        <f t="shared" si="13"/>
        <v>AMBON-BURU SELATAN</v>
      </c>
      <c r="F64" s="21" t="s">
        <v>8</v>
      </c>
      <c r="G64" s="103"/>
      <c r="H64" s="103"/>
      <c r="I64" s="103"/>
      <c r="J64" s="103">
        <f t="shared" si="2"/>
        <v>0</v>
      </c>
      <c r="L64" s="49" t="s">
        <v>77</v>
      </c>
      <c r="M64" s="48" t="s">
        <v>4</v>
      </c>
      <c r="N64" s="6" t="s">
        <v>8</v>
      </c>
      <c r="O64" s="50">
        <f t="shared" si="9"/>
        <v>0</v>
      </c>
      <c r="P64" s="50">
        <f t="shared" si="10"/>
        <v>0</v>
      </c>
      <c r="Q64" s="50">
        <f t="shared" si="11"/>
        <v>0</v>
      </c>
      <c r="R64" s="50">
        <f t="shared" si="12"/>
        <v>0</v>
      </c>
    </row>
    <row r="65" spans="1:18" x14ac:dyDescent="0.25">
      <c r="A65" s="20" t="s">
        <v>77</v>
      </c>
      <c r="B65" s="20" t="s">
        <v>4</v>
      </c>
      <c r="C65" s="20" t="s">
        <v>251</v>
      </c>
      <c r="D65" s="20" t="s">
        <v>83</v>
      </c>
      <c r="E65" s="20" t="str">
        <f t="shared" si="13"/>
        <v>SENTANI-DEIYAI</v>
      </c>
      <c r="F65" s="21" t="s">
        <v>8</v>
      </c>
      <c r="G65" s="103"/>
      <c r="H65" s="103"/>
      <c r="I65" s="103"/>
      <c r="J65" s="103">
        <f t="shared" si="2"/>
        <v>0</v>
      </c>
      <c r="L65" s="49" t="s">
        <v>77</v>
      </c>
      <c r="M65" s="48" t="s">
        <v>106</v>
      </c>
      <c r="N65" s="6" t="s">
        <v>8</v>
      </c>
      <c r="O65" s="50">
        <f t="shared" si="9"/>
        <v>0</v>
      </c>
      <c r="P65" s="50">
        <f t="shared" si="10"/>
        <v>0</v>
      </c>
      <c r="Q65" s="50">
        <f t="shared" si="11"/>
        <v>0</v>
      </c>
      <c r="R65" s="50">
        <f t="shared" si="12"/>
        <v>0</v>
      </c>
    </row>
    <row r="66" spans="1:18" x14ac:dyDescent="0.25">
      <c r="A66" s="20" t="s">
        <v>77</v>
      </c>
      <c r="B66" s="20" t="s">
        <v>4</v>
      </c>
      <c r="C66" s="20" t="s">
        <v>251</v>
      </c>
      <c r="D66" s="20" t="s">
        <v>84</v>
      </c>
      <c r="E66" s="20" t="str">
        <f t="shared" si="13"/>
        <v>SENTANI-DOGIYAI</v>
      </c>
      <c r="F66" s="21" t="s">
        <v>8</v>
      </c>
      <c r="G66" s="103"/>
      <c r="H66" s="103"/>
      <c r="I66" s="103"/>
      <c r="J66" s="103">
        <f t="shared" ref="J66:J129" si="14">SUM(G66:I66)</f>
        <v>0</v>
      </c>
      <c r="L66" s="49" t="s">
        <v>77</v>
      </c>
      <c r="M66" s="48" t="s">
        <v>251</v>
      </c>
      <c r="N66" s="6" t="s">
        <v>8</v>
      </c>
      <c r="O66" s="50">
        <f t="shared" si="9"/>
        <v>0</v>
      </c>
      <c r="P66" s="50">
        <f t="shared" si="10"/>
        <v>0</v>
      </c>
      <c r="Q66" s="50">
        <f t="shared" si="11"/>
        <v>0</v>
      </c>
      <c r="R66" s="50">
        <f t="shared" si="12"/>
        <v>0</v>
      </c>
    </row>
    <row r="67" spans="1:18" x14ac:dyDescent="0.25">
      <c r="A67" s="20" t="s">
        <v>77</v>
      </c>
      <c r="B67" s="20" t="s">
        <v>5</v>
      </c>
      <c r="C67" s="20" t="s">
        <v>101</v>
      </c>
      <c r="D67" s="20" t="s">
        <v>85</v>
      </c>
      <c r="E67" s="20" t="str">
        <f t="shared" ref="E67:E101" si="15">C67&amp;"-"&amp;D67</f>
        <v>MANOKWARI-FAKFAK</v>
      </c>
      <c r="F67" s="21" t="s">
        <v>8</v>
      </c>
      <c r="G67" s="103"/>
      <c r="H67" s="103"/>
      <c r="I67" s="103"/>
      <c r="J67" s="103">
        <f t="shared" si="14"/>
        <v>0</v>
      </c>
      <c r="L67" s="49" t="s">
        <v>77</v>
      </c>
      <c r="M67" s="48" t="s">
        <v>101</v>
      </c>
      <c r="N67" s="6" t="s">
        <v>8</v>
      </c>
      <c r="O67" s="50">
        <f t="shared" si="9"/>
        <v>0</v>
      </c>
      <c r="P67" s="50">
        <f t="shared" si="10"/>
        <v>0</v>
      </c>
      <c r="Q67" s="50">
        <f t="shared" si="11"/>
        <v>0</v>
      </c>
      <c r="R67" s="50">
        <f t="shared" si="12"/>
        <v>0</v>
      </c>
    </row>
    <row r="68" spans="1:18" x14ac:dyDescent="0.25">
      <c r="A68" s="30" t="s">
        <v>77</v>
      </c>
      <c r="B68" s="30" t="s">
        <v>4</v>
      </c>
      <c r="C68" s="30" t="s">
        <v>251</v>
      </c>
      <c r="D68" s="30" t="s">
        <v>258</v>
      </c>
      <c r="E68" s="30" t="str">
        <f t="shared" si="15"/>
        <v>SENTANI-INTAN JAYA</v>
      </c>
      <c r="F68" s="31" t="s">
        <v>8</v>
      </c>
      <c r="J68" s="103">
        <f t="shared" si="14"/>
        <v>0</v>
      </c>
      <c r="L68" s="49" t="s">
        <v>77</v>
      </c>
      <c r="M68" s="48" t="s">
        <v>5</v>
      </c>
      <c r="N68" s="6" t="s">
        <v>8</v>
      </c>
      <c r="O68" s="50">
        <f t="shared" si="9"/>
        <v>0</v>
      </c>
      <c r="P68" s="50">
        <f t="shared" si="10"/>
        <v>0</v>
      </c>
      <c r="Q68" s="50">
        <f t="shared" si="11"/>
        <v>0</v>
      </c>
      <c r="R68" s="50">
        <f t="shared" si="12"/>
        <v>0</v>
      </c>
    </row>
    <row r="69" spans="1:18" x14ac:dyDescent="0.25">
      <c r="A69" s="20" t="s">
        <v>77</v>
      </c>
      <c r="B69" s="20" t="s">
        <v>4</v>
      </c>
      <c r="C69" s="20" t="s">
        <v>251</v>
      </c>
      <c r="D69" s="20" t="s">
        <v>4</v>
      </c>
      <c r="E69" s="20" t="str">
        <f t="shared" si="15"/>
        <v>SENTANI-JAYAPURA</v>
      </c>
      <c r="F69" s="21" t="s">
        <v>8</v>
      </c>
      <c r="G69" s="103"/>
      <c r="H69" s="103"/>
      <c r="I69" s="103"/>
      <c r="J69" s="103">
        <f t="shared" si="14"/>
        <v>0</v>
      </c>
      <c r="L69" s="49" t="s">
        <v>77</v>
      </c>
      <c r="M69" s="48" t="s">
        <v>104</v>
      </c>
      <c r="N69" s="6" t="s">
        <v>8</v>
      </c>
      <c r="O69" s="50">
        <f t="shared" si="9"/>
        <v>0</v>
      </c>
      <c r="P69" s="50">
        <f t="shared" si="10"/>
        <v>0</v>
      </c>
      <c r="Q69" s="50">
        <f t="shared" si="11"/>
        <v>0</v>
      </c>
      <c r="R69" s="50">
        <f t="shared" si="12"/>
        <v>0</v>
      </c>
    </row>
    <row r="70" spans="1:18" x14ac:dyDescent="0.25">
      <c r="A70" s="20" t="s">
        <v>77</v>
      </c>
      <c r="B70" s="20" t="s">
        <v>4</v>
      </c>
      <c r="C70" s="20" t="s">
        <v>251</v>
      </c>
      <c r="D70" s="20" t="s">
        <v>86</v>
      </c>
      <c r="E70" s="20" t="str">
        <f t="shared" si="15"/>
        <v>SENTANI-JAYAWIJAYA</v>
      </c>
      <c r="F70" s="21" t="s">
        <v>8</v>
      </c>
      <c r="G70" s="103"/>
      <c r="H70" s="103"/>
      <c r="I70" s="103"/>
      <c r="J70" s="103">
        <f t="shared" si="14"/>
        <v>0</v>
      </c>
      <c r="L70" s="49" t="s">
        <v>77</v>
      </c>
      <c r="M70" s="48" t="s">
        <v>250</v>
      </c>
      <c r="N70" s="6" t="s">
        <v>8</v>
      </c>
      <c r="O70" s="50">
        <f t="shared" si="9"/>
        <v>0</v>
      </c>
      <c r="P70" s="50">
        <f t="shared" si="10"/>
        <v>0</v>
      </c>
      <c r="Q70" s="50">
        <f t="shared" si="11"/>
        <v>0</v>
      </c>
      <c r="R70" s="50">
        <f t="shared" si="12"/>
        <v>0</v>
      </c>
    </row>
    <row r="71" spans="1:18" x14ac:dyDescent="0.25">
      <c r="A71" s="20" t="s">
        <v>77</v>
      </c>
      <c r="B71" s="20" t="s">
        <v>5</v>
      </c>
      <c r="C71" s="20" t="s">
        <v>101</v>
      </c>
      <c r="D71" s="20" t="s">
        <v>87</v>
      </c>
      <c r="E71" s="20" t="str">
        <f t="shared" si="15"/>
        <v>MANOKWARI-KAIMANA</v>
      </c>
      <c r="F71" s="21" t="s">
        <v>8</v>
      </c>
      <c r="G71" s="103"/>
      <c r="H71" s="103"/>
      <c r="I71" s="103"/>
      <c r="J71" s="103">
        <f t="shared" si="14"/>
        <v>0</v>
      </c>
    </row>
    <row r="72" spans="1:18" x14ac:dyDescent="0.25">
      <c r="A72" s="20" t="s">
        <v>77</v>
      </c>
      <c r="B72" s="20" t="s">
        <v>4</v>
      </c>
      <c r="C72" s="20" t="s">
        <v>251</v>
      </c>
      <c r="D72" s="20" t="s">
        <v>88</v>
      </c>
      <c r="E72" s="20" t="str">
        <f t="shared" si="15"/>
        <v>SENTANI-KEEROM</v>
      </c>
      <c r="F72" s="21" t="s">
        <v>8</v>
      </c>
      <c r="G72" s="103"/>
      <c r="H72" s="103"/>
      <c r="I72" s="103"/>
      <c r="J72" s="103">
        <f t="shared" si="14"/>
        <v>0</v>
      </c>
    </row>
    <row r="73" spans="1:18" x14ac:dyDescent="0.25">
      <c r="A73" s="20" t="s">
        <v>77</v>
      </c>
      <c r="B73" s="20" t="s">
        <v>252</v>
      </c>
      <c r="C73" s="20" t="s">
        <v>253</v>
      </c>
      <c r="D73" s="20" t="s">
        <v>89</v>
      </c>
      <c r="E73" s="20" t="str">
        <f t="shared" si="15"/>
        <v>TUAL ARU-KEPULAUAN ARU</v>
      </c>
      <c r="F73" s="21" t="s">
        <v>8</v>
      </c>
      <c r="G73" s="103"/>
      <c r="H73" s="103"/>
      <c r="I73" s="103"/>
      <c r="J73" s="103">
        <f t="shared" si="14"/>
        <v>0</v>
      </c>
      <c r="L73" s="2" t="s">
        <v>262</v>
      </c>
      <c r="M73" s="2" t="s">
        <v>20</v>
      </c>
      <c r="N73" s="2" t="s">
        <v>11</v>
      </c>
      <c r="O73" s="3" t="s">
        <v>13</v>
      </c>
      <c r="P73" s="3" t="s">
        <v>14</v>
      </c>
      <c r="Q73" s="3" t="s">
        <v>15</v>
      </c>
      <c r="R73" s="3" t="s">
        <v>19</v>
      </c>
    </row>
    <row r="74" spans="1:18" x14ac:dyDescent="0.25">
      <c r="A74" s="20" t="s">
        <v>77</v>
      </c>
      <c r="B74" s="20" t="s">
        <v>4</v>
      </c>
      <c r="C74" s="20" t="s">
        <v>251</v>
      </c>
      <c r="D74" s="20" t="s">
        <v>90</v>
      </c>
      <c r="E74" s="20" t="str">
        <f t="shared" si="15"/>
        <v>SENTANI-KEPULAUAN YAPEN</v>
      </c>
      <c r="F74" s="21" t="s">
        <v>8</v>
      </c>
      <c r="G74" s="103"/>
      <c r="H74" s="103"/>
      <c r="I74" s="103"/>
      <c r="J74" s="103">
        <f t="shared" si="14"/>
        <v>0</v>
      </c>
      <c r="L74" s="6" t="s">
        <v>1</v>
      </c>
      <c r="M74" s="28" t="s">
        <v>21</v>
      </c>
      <c r="N74" s="6" t="s">
        <v>8</v>
      </c>
      <c r="O74" s="4">
        <f t="shared" ref="O74:O105" si="16">SUMIF($D:$D,$M74,G:G)</f>
        <v>0</v>
      </c>
      <c r="P74" s="4">
        <f t="shared" ref="P74:P105" si="17">SUMIF($D:$D,$M74,H:H)</f>
        <v>0</v>
      </c>
      <c r="Q74" s="4">
        <f t="shared" ref="Q74:Q105" si="18">SUMIF($D:$D,$M74,I:I)</f>
        <v>0</v>
      </c>
      <c r="R74" s="4">
        <f>SUM(O74:Q74)</f>
        <v>0</v>
      </c>
    </row>
    <row r="75" spans="1:18" x14ac:dyDescent="0.25">
      <c r="A75" s="20" t="s">
        <v>77</v>
      </c>
      <c r="B75" s="20" t="s">
        <v>252</v>
      </c>
      <c r="C75" s="20" t="s">
        <v>252</v>
      </c>
      <c r="D75" s="20" t="s">
        <v>91</v>
      </c>
      <c r="E75" s="20" t="str">
        <f t="shared" si="15"/>
        <v>AMBON-KOTA AMBON</v>
      </c>
      <c r="F75" s="21" t="s">
        <v>8</v>
      </c>
      <c r="G75" s="103"/>
      <c r="H75" s="103"/>
      <c r="I75" s="103"/>
      <c r="J75" s="103">
        <f t="shared" si="14"/>
        <v>0</v>
      </c>
      <c r="L75" s="6" t="s">
        <v>1</v>
      </c>
      <c r="M75" s="28" t="s">
        <v>22</v>
      </c>
      <c r="N75" s="6" t="s">
        <v>8</v>
      </c>
      <c r="O75" s="4">
        <f t="shared" si="16"/>
        <v>0</v>
      </c>
      <c r="P75" s="4">
        <f t="shared" si="17"/>
        <v>0</v>
      </c>
      <c r="Q75" s="4">
        <f t="shared" si="18"/>
        <v>25</v>
      </c>
      <c r="R75" s="4">
        <f t="shared" ref="R75:R138" si="19">SUM(O75:Q75)</f>
        <v>25</v>
      </c>
    </row>
    <row r="76" spans="1:18" x14ac:dyDescent="0.25">
      <c r="A76" s="20" t="s">
        <v>77</v>
      </c>
      <c r="B76" s="20" t="s">
        <v>4</v>
      </c>
      <c r="C76" s="20" t="s">
        <v>4</v>
      </c>
      <c r="D76" s="20" t="s">
        <v>92</v>
      </c>
      <c r="E76" s="20" t="str">
        <f t="shared" si="15"/>
        <v>JAYAPURA-KOTA JAYAPURA</v>
      </c>
      <c r="F76" s="21" t="s">
        <v>8</v>
      </c>
      <c r="G76" s="103"/>
      <c r="H76" s="103"/>
      <c r="I76" s="103"/>
      <c r="J76" s="103">
        <f t="shared" si="14"/>
        <v>0</v>
      </c>
      <c r="L76" s="6" t="s">
        <v>1</v>
      </c>
      <c r="M76" s="28" t="s">
        <v>23</v>
      </c>
      <c r="N76" s="6" t="s">
        <v>8</v>
      </c>
      <c r="O76" s="4">
        <f t="shared" si="16"/>
        <v>0</v>
      </c>
      <c r="P76" s="4">
        <f t="shared" si="17"/>
        <v>0</v>
      </c>
      <c r="Q76" s="4">
        <f t="shared" si="18"/>
        <v>13</v>
      </c>
      <c r="R76" s="4">
        <f t="shared" si="19"/>
        <v>13</v>
      </c>
    </row>
    <row r="77" spans="1:18" x14ac:dyDescent="0.25">
      <c r="A77" s="20" t="s">
        <v>77</v>
      </c>
      <c r="B77" s="20" t="s">
        <v>5</v>
      </c>
      <c r="C77" s="20" t="s">
        <v>5</v>
      </c>
      <c r="D77" s="20" t="s">
        <v>219</v>
      </c>
      <c r="E77" s="20" t="str">
        <f t="shared" si="15"/>
        <v>SORONG-KOTA SORONG</v>
      </c>
      <c r="F77" s="21" t="s">
        <v>8</v>
      </c>
      <c r="G77" s="103"/>
      <c r="H77" s="103"/>
      <c r="I77" s="103"/>
      <c r="J77" s="103">
        <f t="shared" si="14"/>
        <v>0</v>
      </c>
      <c r="L77" s="6" t="s">
        <v>1</v>
      </c>
      <c r="M77" s="28" t="s">
        <v>24</v>
      </c>
      <c r="N77" s="6" t="s">
        <v>8</v>
      </c>
      <c r="O77" s="4">
        <f t="shared" si="16"/>
        <v>0</v>
      </c>
      <c r="P77" s="4">
        <f t="shared" si="17"/>
        <v>0</v>
      </c>
      <c r="Q77" s="4">
        <f t="shared" si="18"/>
        <v>0</v>
      </c>
      <c r="R77" s="4">
        <f t="shared" si="19"/>
        <v>0</v>
      </c>
    </row>
    <row r="78" spans="1:18" x14ac:dyDescent="0.25">
      <c r="A78" s="20" t="s">
        <v>77</v>
      </c>
      <c r="B78" s="20" t="s">
        <v>252</v>
      </c>
      <c r="C78" s="20" t="s">
        <v>253</v>
      </c>
      <c r="D78" s="20" t="s">
        <v>93</v>
      </c>
      <c r="E78" s="20" t="str">
        <f t="shared" si="15"/>
        <v>TUAL ARU-KOTA TUAL</v>
      </c>
      <c r="F78" s="21" t="s">
        <v>8</v>
      </c>
      <c r="G78" s="103"/>
      <c r="H78" s="103"/>
      <c r="I78" s="103"/>
      <c r="J78" s="103">
        <f t="shared" si="14"/>
        <v>0</v>
      </c>
      <c r="L78" s="6" t="s">
        <v>1</v>
      </c>
      <c r="M78" s="28" t="s">
        <v>25</v>
      </c>
      <c r="N78" s="6" t="s">
        <v>8</v>
      </c>
      <c r="O78" s="4">
        <f t="shared" si="16"/>
        <v>0</v>
      </c>
      <c r="P78" s="4">
        <f t="shared" si="17"/>
        <v>0</v>
      </c>
      <c r="Q78" s="4">
        <f t="shared" si="18"/>
        <v>0</v>
      </c>
      <c r="R78" s="4">
        <f t="shared" si="19"/>
        <v>0</v>
      </c>
    </row>
    <row r="79" spans="1:18" x14ac:dyDescent="0.25">
      <c r="A79" s="20" t="s">
        <v>77</v>
      </c>
      <c r="B79" s="20" t="s">
        <v>4</v>
      </c>
      <c r="C79" s="20" t="s">
        <v>251</v>
      </c>
      <c r="D79" s="20" t="s">
        <v>94</v>
      </c>
      <c r="E79" s="20" t="str">
        <f t="shared" si="15"/>
        <v>SENTANI-LANNY JAYA</v>
      </c>
      <c r="F79" s="21" t="s">
        <v>8</v>
      </c>
      <c r="G79" s="103"/>
      <c r="H79" s="103"/>
      <c r="I79" s="103"/>
      <c r="J79" s="103">
        <f t="shared" si="14"/>
        <v>0</v>
      </c>
      <c r="L79" s="6" t="s">
        <v>1</v>
      </c>
      <c r="M79" s="28" t="s">
        <v>26</v>
      </c>
      <c r="N79" s="6" t="s">
        <v>8</v>
      </c>
      <c r="O79" s="4">
        <f t="shared" si="16"/>
        <v>0</v>
      </c>
      <c r="P79" s="4">
        <f t="shared" si="17"/>
        <v>0</v>
      </c>
      <c r="Q79" s="4">
        <f t="shared" si="18"/>
        <v>0</v>
      </c>
      <c r="R79" s="4">
        <f t="shared" si="19"/>
        <v>0</v>
      </c>
    </row>
    <row r="80" spans="1:18" x14ac:dyDescent="0.25">
      <c r="A80" s="20" t="s">
        <v>77</v>
      </c>
      <c r="B80" s="20" t="s">
        <v>252</v>
      </c>
      <c r="C80" s="20" t="s">
        <v>253</v>
      </c>
      <c r="D80" s="20" t="s">
        <v>95</v>
      </c>
      <c r="E80" s="20" t="str">
        <f t="shared" si="15"/>
        <v>TUAL ARU-MALUKU BARAT DAYA</v>
      </c>
      <c r="F80" s="21" t="s">
        <v>8</v>
      </c>
      <c r="G80" s="103"/>
      <c r="H80" s="103"/>
      <c r="I80" s="103"/>
      <c r="J80" s="103">
        <f t="shared" si="14"/>
        <v>0</v>
      </c>
      <c r="L80" s="6" t="s">
        <v>1</v>
      </c>
      <c r="M80" s="28" t="s">
        <v>27</v>
      </c>
      <c r="N80" s="6" t="s">
        <v>8</v>
      </c>
      <c r="O80" s="4">
        <f t="shared" si="16"/>
        <v>0</v>
      </c>
      <c r="P80" s="4">
        <f t="shared" si="17"/>
        <v>0</v>
      </c>
      <c r="Q80" s="4">
        <f t="shared" si="18"/>
        <v>0</v>
      </c>
      <c r="R80" s="4">
        <f t="shared" si="19"/>
        <v>0</v>
      </c>
    </row>
    <row r="81" spans="1:18" x14ac:dyDescent="0.25">
      <c r="A81" s="30" t="s">
        <v>77</v>
      </c>
      <c r="B81" s="30" t="s">
        <v>252</v>
      </c>
      <c r="C81" s="30" t="s">
        <v>252</v>
      </c>
      <c r="D81" s="30" t="s">
        <v>96</v>
      </c>
      <c r="E81" s="30" t="str">
        <f t="shared" si="15"/>
        <v>AMBON-MALUKU TENGAH</v>
      </c>
      <c r="F81" s="31" t="s">
        <v>8</v>
      </c>
      <c r="J81" s="103">
        <f t="shared" si="14"/>
        <v>0</v>
      </c>
      <c r="L81" s="6" t="s">
        <v>1</v>
      </c>
      <c r="M81" s="28" t="s">
        <v>28</v>
      </c>
      <c r="N81" s="6" t="s">
        <v>8</v>
      </c>
      <c r="O81" s="4">
        <f t="shared" si="16"/>
        <v>0</v>
      </c>
      <c r="P81" s="4">
        <f t="shared" si="17"/>
        <v>0</v>
      </c>
      <c r="Q81" s="4">
        <f t="shared" si="18"/>
        <v>0</v>
      </c>
      <c r="R81" s="4">
        <f t="shared" si="19"/>
        <v>0</v>
      </c>
    </row>
    <row r="82" spans="1:18" x14ac:dyDescent="0.25">
      <c r="A82" s="20" t="s">
        <v>77</v>
      </c>
      <c r="B82" s="20" t="s">
        <v>252</v>
      </c>
      <c r="C82" s="20" t="s">
        <v>254</v>
      </c>
      <c r="D82" s="20" t="s">
        <v>96</v>
      </c>
      <c r="E82" s="20" t="str">
        <f t="shared" si="15"/>
        <v>MASOHI-MALUKU TENGAH</v>
      </c>
      <c r="F82" s="21" t="s">
        <v>8</v>
      </c>
      <c r="G82" s="103"/>
      <c r="H82" s="103"/>
      <c r="I82" s="103"/>
      <c r="J82" s="103">
        <f t="shared" si="14"/>
        <v>0</v>
      </c>
      <c r="L82" s="6" t="s">
        <v>1</v>
      </c>
      <c r="M82" s="28" t="s">
        <v>29</v>
      </c>
      <c r="N82" s="6" t="s">
        <v>8</v>
      </c>
      <c r="O82" s="4">
        <f t="shared" si="16"/>
        <v>0</v>
      </c>
      <c r="P82" s="4">
        <f t="shared" si="17"/>
        <v>0</v>
      </c>
      <c r="Q82" s="4">
        <f t="shared" si="18"/>
        <v>0</v>
      </c>
      <c r="R82" s="4">
        <f t="shared" si="19"/>
        <v>0</v>
      </c>
    </row>
    <row r="83" spans="1:18" x14ac:dyDescent="0.25">
      <c r="A83" s="20" t="s">
        <v>77</v>
      </c>
      <c r="B83" s="20" t="s">
        <v>252</v>
      </c>
      <c r="C83" s="20" t="s">
        <v>253</v>
      </c>
      <c r="D83" s="20" t="s">
        <v>97</v>
      </c>
      <c r="E83" s="20" t="str">
        <f t="shared" si="15"/>
        <v>TUAL ARU-MALUKU TENGGARA</v>
      </c>
      <c r="F83" s="21" t="s">
        <v>8</v>
      </c>
      <c r="G83" s="103"/>
      <c r="H83" s="103"/>
      <c r="I83" s="103"/>
      <c r="J83" s="103">
        <f t="shared" si="14"/>
        <v>0</v>
      </c>
      <c r="L83" s="6" t="s">
        <v>1</v>
      </c>
      <c r="M83" s="28" t="s">
        <v>30</v>
      </c>
      <c r="N83" s="6" t="s">
        <v>8</v>
      </c>
      <c r="O83" s="4">
        <f t="shared" si="16"/>
        <v>0</v>
      </c>
      <c r="P83" s="4">
        <f t="shared" si="17"/>
        <v>0</v>
      </c>
      <c r="Q83" s="4">
        <f t="shared" si="18"/>
        <v>0</v>
      </c>
      <c r="R83" s="4">
        <f t="shared" si="19"/>
        <v>0</v>
      </c>
    </row>
    <row r="84" spans="1:18" x14ac:dyDescent="0.25">
      <c r="A84" s="20" t="s">
        <v>77</v>
      </c>
      <c r="B84" s="20" t="s">
        <v>252</v>
      </c>
      <c r="C84" s="20" t="s">
        <v>253</v>
      </c>
      <c r="D84" s="20" t="s">
        <v>98</v>
      </c>
      <c r="E84" s="20" t="str">
        <f t="shared" si="15"/>
        <v>TUAL ARU-MALUKU TENGGARA BARAT</v>
      </c>
      <c r="F84" s="21" t="s">
        <v>8</v>
      </c>
      <c r="G84" s="103"/>
      <c r="H84" s="103"/>
      <c r="I84" s="103"/>
      <c r="J84" s="103">
        <f t="shared" si="14"/>
        <v>0</v>
      </c>
      <c r="L84" s="6" t="s">
        <v>1</v>
      </c>
      <c r="M84" s="28" t="s">
        <v>31</v>
      </c>
      <c r="N84" s="6" t="s">
        <v>8</v>
      </c>
      <c r="O84" s="4">
        <f t="shared" si="16"/>
        <v>0</v>
      </c>
      <c r="P84" s="4">
        <f t="shared" si="17"/>
        <v>0</v>
      </c>
      <c r="Q84" s="4">
        <f t="shared" si="18"/>
        <v>4</v>
      </c>
      <c r="R84" s="4">
        <f t="shared" si="19"/>
        <v>4</v>
      </c>
    </row>
    <row r="85" spans="1:18" x14ac:dyDescent="0.25">
      <c r="A85" s="20" t="s">
        <v>77</v>
      </c>
      <c r="B85" s="20" t="s">
        <v>4</v>
      </c>
      <c r="C85" s="20" t="s">
        <v>251</v>
      </c>
      <c r="D85" s="20" t="s">
        <v>99</v>
      </c>
      <c r="E85" s="20" t="str">
        <f t="shared" si="15"/>
        <v>SENTANI-MAMBERAMO RAYA</v>
      </c>
      <c r="F85" s="21" t="s">
        <v>8</v>
      </c>
      <c r="G85" s="103"/>
      <c r="H85" s="103"/>
      <c r="I85" s="103"/>
      <c r="J85" s="103">
        <f t="shared" si="14"/>
        <v>0</v>
      </c>
      <c r="L85" s="6" t="s">
        <v>1</v>
      </c>
      <c r="M85" s="28" t="s">
        <v>32</v>
      </c>
      <c r="N85" s="6" t="s">
        <v>8</v>
      </c>
      <c r="O85" s="4">
        <f t="shared" si="16"/>
        <v>0</v>
      </c>
      <c r="P85" s="4">
        <f t="shared" si="17"/>
        <v>0</v>
      </c>
      <c r="Q85" s="4">
        <f t="shared" si="18"/>
        <v>3</v>
      </c>
      <c r="R85" s="4">
        <f t="shared" si="19"/>
        <v>3</v>
      </c>
    </row>
    <row r="86" spans="1:18" x14ac:dyDescent="0.25">
      <c r="A86" s="20" t="s">
        <v>77</v>
      </c>
      <c r="B86" s="20" t="s">
        <v>4</v>
      </c>
      <c r="C86" s="20" t="s">
        <v>251</v>
      </c>
      <c r="D86" s="20" t="s">
        <v>100</v>
      </c>
      <c r="E86" s="20" t="str">
        <f t="shared" si="15"/>
        <v>SENTANI-MAMBERAMO TENGAH</v>
      </c>
      <c r="F86" s="21" t="s">
        <v>8</v>
      </c>
      <c r="G86" s="103"/>
      <c r="H86" s="103"/>
      <c r="I86" s="103"/>
      <c r="J86" s="103">
        <f t="shared" si="14"/>
        <v>0</v>
      </c>
      <c r="L86" s="6" t="s">
        <v>1</v>
      </c>
      <c r="M86" s="28" t="s">
        <v>33</v>
      </c>
      <c r="N86" s="6" t="s">
        <v>8</v>
      </c>
      <c r="O86" s="4">
        <f t="shared" si="16"/>
        <v>0</v>
      </c>
      <c r="P86" s="4">
        <f t="shared" si="17"/>
        <v>0</v>
      </c>
      <c r="Q86" s="4">
        <f t="shared" si="18"/>
        <v>0</v>
      </c>
      <c r="R86" s="4">
        <f t="shared" si="19"/>
        <v>0</v>
      </c>
    </row>
    <row r="87" spans="1:18" x14ac:dyDescent="0.25">
      <c r="A87" s="20" t="s">
        <v>77</v>
      </c>
      <c r="B87" s="20" t="s">
        <v>5</v>
      </c>
      <c r="C87" s="20" t="s">
        <v>101</v>
      </c>
      <c r="D87" s="20" t="s">
        <v>101</v>
      </c>
      <c r="E87" s="20" t="str">
        <f t="shared" si="15"/>
        <v>MANOKWARI-MANOKWARI</v>
      </c>
      <c r="F87" s="21" t="s">
        <v>8</v>
      </c>
      <c r="G87" s="103"/>
      <c r="H87" s="103"/>
      <c r="I87" s="103"/>
      <c r="J87" s="103">
        <f t="shared" si="14"/>
        <v>0</v>
      </c>
      <c r="L87" s="6" t="s">
        <v>1</v>
      </c>
      <c r="M87" s="28" t="s">
        <v>34</v>
      </c>
      <c r="N87" s="6" t="s">
        <v>8</v>
      </c>
      <c r="O87" s="4">
        <f t="shared" si="16"/>
        <v>0</v>
      </c>
      <c r="P87" s="4">
        <f t="shared" si="17"/>
        <v>0</v>
      </c>
      <c r="Q87" s="4">
        <f t="shared" si="18"/>
        <v>4</v>
      </c>
      <c r="R87" s="4">
        <f t="shared" si="19"/>
        <v>4</v>
      </c>
    </row>
    <row r="88" spans="1:18" x14ac:dyDescent="0.25">
      <c r="A88" s="20" t="s">
        <v>77</v>
      </c>
      <c r="B88" s="20" t="s">
        <v>5</v>
      </c>
      <c r="C88" s="20" t="s">
        <v>101</v>
      </c>
      <c r="D88" s="20" t="s">
        <v>102</v>
      </c>
      <c r="E88" s="20" t="str">
        <f t="shared" si="15"/>
        <v>MANOKWARI-MANOKWARI SELATAN</v>
      </c>
      <c r="F88" s="21" t="s">
        <v>8</v>
      </c>
      <c r="G88" s="103"/>
      <c r="H88" s="103"/>
      <c r="I88" s="103"/>
      <c r="J88" s="103">
        <f t="shared" si="14"/>
        <v>0</v>
      </c>
      <c r="L88" s="6" t="s">
        <v>1</v>
      </c>
      <c r="M88" s="28" t="s">
        <v>35</v>
      </c>
      <c r="N88" s="6" t="s">
        <v>8</v>
      </c>
      <c r="O88" s="4">
        <f t="shared" si="16"/>
        <v>0</v>
      </c>
      <c r="P88" s="4">
        <f t="shared" si="17"/>
        <v>0</v>
      </c>
      <c r="Q88" s="4">
        <f t="shared" si="18"/>
        <v>0</v>
      </c>
      <c r="R88" s="4">
        <f t="shared" si="19"/>
        <v>0</v>
      </c>
    </row>
    <row r="89" spans="1:18" x14ac:dyDescent="0.25">
      <c r="A89" s="20" t="s">
        <v>77</v>
      </c>
      <c r="B89" s="20" t="s">
        <v>250</v>
      </c>
      <c r="C89" s="20" t="s">
        <v>104</v>
      </c>
      <c r="D89" s="20" t="s">
        <v>103</v>
      </c>
      <c r="E89" s="20" t="str">
        <f t="shared" si="15"/>
        <v>MERAUKE-MAPPI</v>
      </c>
      <c r="F89" s="21" t="s">
        <v>8</v>
      </c>
      <c r="G89" s="103"/>
      <c r="H89" s="103"/>
      <c r="I89" s="103"/>
      <c r="J89" s="103">
        <f t="shared" si="14"/>
        <v>0</v>
      </c>
      <c r="L89" s="6" t="s">
        <v>1</v>
      </c>
      <c r="M89" s="28" t="s">
        <v>36</v>
      </c>
      <c r="N89" s="6" t="s">
        <v>8</v>
      </c>
      <c r="O89" s="4">
        <f t="shared" si="16"/>
        <v>0</v>
      </c>
      <c r="P89" s="4">
        <f t="shared" si="17"/>
        <v>0</v>
      </c>
      <c r="Q89" s="4">
        <f t="shared" si="18"/>
        <v>0</v>
      </c>
      <c r="R89" s="4">
        <f t="shared" si="19"/>
        <v>0</v>
      </c>
    </row>
    <row r="90" spans="1:18" x14ac:dyDescent="0.25">
      <c r="A90" s="20" t="s">
        <v>77</v>
      </c>
      <c r="B90" s="20" t="s">
        <v>5</v>
      </c>
      <c r="C90" s="20" t="s">
        <v>5</v>
      </c>
      <c r="D90" s="20" t="s">
        <v>256</v>
      </c>
      <c r="E90" s="20" t="str">
        <f t="shared" si="15"/>
        <v>SORONG-MAYBRAT</v>
      </c>
      <c r="F90" s="21" t="s">
        <v>8</v>
      </c>
      <c r="G90" s="103"/>
      <c r="H90" s="103"/>
      <c r="I90" s="103"/>
      <c r="J90" s="103">
        <f t="shared" si="14"/>
        <v>0</v>
      </c>
      <c r="L90" s="6" t="s">
        <v>1</v>
      </c>
      <c r="M90" s="28" t="s">
        <v>37</v>
      </c>
      <c r="N90" s="6" t="s">
        <v>8</v>
      </c>
      <c r="O90" s="4">
        <f t="shared" si="16"/>
        <v>0</v>
      </c>
      <c r="P90" s="4">
        <f t="shared" si="17"/>
        <v>0</v>
      </c>
      <c r="Q90" s="4">
        <f t="shared" si="18"/>
        <v>0</v>
      </c>
      <c r="R90" s="4">
        <f t="shared" si="19"/>
        <v>0</v>
      </c>
    </row>
    <row r="91" spans="1:18" x14ac:dyDescent="0.25">
      <c r="A91" s="20" t="s">
        <v>77</v>
      </c>
      <c r="B91" s="20" t="s">
        <v>250</v>
      </c>
      <c r="C91" s="20" t="s">
        <v>104</v>
      </c>
      <c r="D91" s="20" t="s">
        <v>104</v>
      </c>
      <c r="E91" s="20" t="str">
        <f t="shared" si="15"/>
        <v>MERAUKE-MERAUKE</v>
      </c>
      <c r="F91" s="21" t="s">
        <v>8</v>
      </c>
      <c r="G91" s="103"/>
      <c r="H91" s="103"/>
      <c r="I91" s="103"/>
      <c r="J91" s="103">
        <f t="shared" si="14"/>
        <v>0</v>
      </c>
      <c r="L91" s="6" t="s">
        <v>1</v>
      </c>
      <c r="M91" s="28" t="s">
        <v>38</v>
      </c>
      <c r="N91" s="6" t="s">
        <v>8</v>
      </c>
      <c r="O91" s="4">
        <f t="shared" si="16"/>
        <v>0</v>
      </c>
      <c r="P91" s="4">
        <f t="shared" si="17"/>
        <v>0</v>
      </c>
      <c r="Q91" s="4">
        <f t="shared" si="18"/>
        <v>0</v>
      </c>
      <c r="R91" s="4">
        <f t="shared" si="19"/>
        <v>0</v>
      </c>
    </row>
    <row r="92" spans="1:18" x14ac:dyDescent="0.25">
      <c r="A92" s="20" t="s">
        <v>77</v>
      </c>
      <c r="B92" s="20" t="s">
        <v>250</v>
      </c>
      <c r="C92" s="20" t="s">
        <v>250</v>
      </c>
      <c r="D92" s="20" t="s">
        <v>105</v>
      </c>
      <c r="E92" s="20" t="str">
        <f t="shared" si="15"/>
        <v>TIMIKA-MIMIKA</v>
      </c>
      <c r="F92" s="21" t="s">
        <v>8</v>
      </c>
      <c r="G92" s="103"/>
      <c r="H92" s="103"/>
      <c r="I92" s="103"/>
      <c r="J92" s="103">
        <f t="shared" si="14"/>
        <v>0</v>
      </c>
      <c r="L92" s="6" t="s">
        <v>1</v>
      </c>
      <c r="M92" s="28" t="s">
        <v>39</v>
      </c>
      <c r="N92" s="6" t="s">
        <v>8</v>
      </c>
      <c r="O92" s="4">
        <f t="shared" si="16"/>
        <v>0</v>
      </c>
      <c r="P92" s="4">
        <f t="shared" si="17"/>
        <v>0</v>
      </c>
      <c r="Q92" s="4">
        <f t="shared" si="18"/>
        <v>5</v>
      </c>
      <c r="R92" s="4">
        <f t="shared" si="19"/>
        <v>5</v>
      </c>
    </row>
    <row r="93" spans="1:18" x14ac:dyDescent="0.25">
      <c r="A93" s="20" t="s">
        <v>77</v>
      </c>
      <c r="B93" s="20" t="s">
        <v>4</v>
      </c>
      <c r="C93" s="20" t="s">
        <v>106</v>
      </c>
      <c r="D93" s="20" t="s">
        <v>106</v>
      </c>
      <c r="E93" s="20" t="str">
        <f t="shared" si="15"/>
        <v>NABIRE-NABIRE</v>
      </c>
      <c r="F93" s="21" t="s">
        <v>8</v>
      </c>
      <c r="G93" s="103"/>
      <c r="H93" s="103"/>
      <c r="I93" s="103"/>
      <c r="J93" s="103">
        <f t="shared" si="14"/>
        <v>0</v>
      </c>
      <c r="L93" s="6" t="s">
        <v>1</v>
      </c>
      <c r="M93" s="28" t="s">
        <v>40</v>
      </c>
      <c r="N93" s="6" t="s">
        <v>8</v>
      </c>
      <c r="O93" s="4">
        <f t="shared" si="16"/>
        <v>0</v>
      </c>
      <c r="P93" s="4">
        <f t="shared" si="17"/>
        <v>0</v>
      </c>
      <c r="Q93" s="4">
        <f t="shared" si="18"/>
        <v>21</v>
      </c>
      <c r="R93" s="4">
        <f t="shared" si="19"/>
        <v>21</v>
      </c>
    </row>
    <row r="94" spans="1:18" x14ac:dyDescent="0.25">
      <c r="A94" s="20" t="s">
        <v>77</v>
      </c>
      <c r="B94" s="20" t="s">
        <v>250</v>
      </c>
      <c r="C94" s="20" t="s">
        <v>104</v>
      </c>
      <c r="D94" s="20" t="s">
        <v>107</v>
      </c>
      <c r="E94" s="20" t="str">
        <f t="shared" si="15"/>
        <v>MERAUKE-NDUGA</v>
      </c>
      <c r="F94" s="21" t="s">
        <v>8</v>
      </c>
      <c r="G94" s="103"/>
      <c r="H94" s="103"/>
      <c r="I94" s="103"/>
      <c r="J94" s="103">
        <f t="shared" si="14"/>
        <v>0</v>
      </c>
      <c r="L94" s="6" t="s">
        <v>1</v>
      </c>
      <c r="M94" s="28" t="s">
        <v>41</v>
      </c>
      <c r="N94" s="6" t="s">
        <v>8</v>
      </c>
      <c r="O94" s="4">
        <f t="shared" si="16"/>
        <v>0</v>
      </c>
      <c r="P94" s="4">
        <f t="shared" si="17"/>
        <v>0</v>
      </c>
      <c r="Q94" s="4">
        <f t="shared" si="18"/>
        <v>43</v>
      </c>
      <c r="R94" s="4">
        <f t="shared" si="19"/>
        <v>43</v>
      </c>
    </row>
    <row r="95" spans="1:18" x14ac:dyDescent="0.25">
      <c r="A95" s="20" t="s">
        <v>77</v>
      </c>
      <c r="B95" s="20" t="s">
        <v>4</v>
      </c>
      <c r="C95" s="20" t="s">
        <v>251</v>
      </c>
      <c r="D95" s="20" t="s">
        <v>108</v>
      </c>
      <c r="E95" s="20" t="str">
        <f t="shared" si="15"/>
        <v>SENTANI-PANIAI</v>
      </c>
      <c r="F95" s="21" t="s">
        <v>8</v>
      </c>
      <c r="G95" s="103"/>
      <c r="H95" s="103"/>
      <c r="I95" s="103"/>
      <c r="J95" s="103">
        <f t="shared" si="14"/>
        <v>0</v>
      </c>
      <c r="L95" s="6" t="s">
        <v>1</v>
      </c>
      <c r="M95" s="28" t="s">
        <v>42</v>
      </c>
      <c r="N95" s="6" t="s">
        <v>8</v>
      </c>
      <c r="O95" s="4">
        <f t="shared" si="16"/>
        <v>0</v>
      </c>
      <c r="P95" s="4">
        <f t="shared" si="17"/>
        <v>0</v>
      </c>
      <c r="Q95" s="4">
        <f t="shared" si="18"/>
        <v>5</v>
      </c>
      <c r="R95" s="4">
        <f t="shared" si="19"/>
        <v>5</v>
      </c>
    </row>
    <row r="96" spans="1:18" x14ac:dyDescent="0.25">
      <c r="A96" s="30" t="s">
        <v>77</v>
      </c>
      <c r="B96" s="30" t="s">
        <v>5</v>
      </c>
      <c r="C96" s="30" t="s">
        <v>101</v>
      </c>
      <c r="D96" s="30" t="s">
        <v>259</v>
      </c>
      <c r="E96" s="30" t="str">
        <f t="shared" si="15"/>
        <v>MANOKWARI-PEGUNUNGAN ARFAK</v>
      </c>
      <c r="F96" s="31" t="s">
        <v>8</v>
      </c>
      <c r="J96" s="103">
        <f t="shared" si="14"/>
        <v>0</v>
      </c>
      <c r="L96" s="6" t="s">
        <v>1</v>
      </c>
      <c r="M96" s="28" t="s">
        <v>43</v>
      </c>
      <c r="N96" s="6" t="s">
        <v>8</v>
      </c>
      <c r="O96" s="4">
        <f t="shared" si="16"/>
        <v>0</v>
      </c>
      <c r="P96" s="4">
        <f t="shared" si="17"/>
        <v>0</v>
      </c>
      <c r="Q96" s="4">
        <f t="shared" si="18"/>
        <v>0</v>
      </c>
      <c r="R96" s="4">
        <f t="shared" si="19"/>
        <v>0</v>
      </c>
    </row>
    <row r="97" spans="1:18" x14ac:dyDescent="0.25">
      <c r="A97" s="20" t="s">
        <v>77</v>
      </c>
      <c r="B97" s="20" t="s">
        <v>250</v>
      </c>
      <c r="C97" s="20" t="s">
        <v>104</v>
      </c>
      <c r="D97" s="20" t="s">
        <v>109</v>
      </c>
      <c r="E97" s="20" t="str">
        <f t="shared" si="15"/>
        <v>MERAUKE-PEGUNUNGAN BINTANG</v>
      </c>
      <c r="F97" s="21" t="s">
        <v>8</v>
      </c>
      <c r="G97" s="103"/>
      <c r="H97" s="103"/>
      <c r="I97" s="103"/>
      <c r="J97" s="103">
        <f t="shared" si="14"/>
        <v>0</v>
      </c>
      <c r="L97" s="6" t="s">
        <v>1</v>
      </c>
      <c r="M97" s="28" t="s">
        <v>44</v>
      </c>
      <c r="N97" s="6" t="s">
        <v>8</v>
      </c>
      <c r="O97" s="4">
        <f t="shared" si="16"/>
        <v>0</v>
      </c>
      <c r="P97" s="4">
        <f t="shared" si="17"/>
        <v>0</v>
      </c>
      <c r="Q97" s="4">
        <f t="shared" si="18"/>
        <v>0</v>
      </c>
      <c r="R97" s="4">
        <f t="shared" si="19"/>
        <v>0</v>
      </c>
    </row>
    <row r="98" spans="1:18" x14ac:dyDescent="0.25">
      <c r="A98" s="20" t="s">
        <v>77</v>
      </c>
      <c r="B98" s="20" t="s">
        <v>250</v>
      </c>
      <c r="C98" s="20" t="s">
        <v>104</v>
      </c>
      <c r="D98" s="20" t="s">
        <v>110</v>
      </c>
      <c r="E98" s="20" t="str">
        <f t="shared" si="15"/>
        <v>MERAUKE-PUNCAK</v>
      </c>
      <c r="F98" s="21" t="s">
        <v>8</v>
      </c>
      <c r="G98" s="103"/>
      <c r="H98" s="103"/>
      <c r="I98" s="103"/>
      <c r="J98" s="103">
        <f t="shared" si="14"/>
        <v>0</v>
      </c>
      <c r="L98" s="6" t="s">
        <v>1</v>
      </c>
      <c r="M98" s="28" t="s">
        <v>45</v>
      </c>
      <c r="N98" s="6" t="s">
        <v>8</v>
      </c>
      <c r="O98" s="4">
        <f t="shared" si="16"/>
        <v>0</v>
      </c>
      <c r="P98" s="4">
        <f t="shared" si="17"/>
        <v>0</v>
      </c>
      <c r="Q98" s="4">
        <f t="shared" si="18"/>
        <v>14</v>
      </c>
      <c r="R98" s="4">
        <f t="shared" si="19"/>
        <v>14</v>
      </c>
    </row>
    <row r="99" spans="1:18" x14ac:dyDescent="0.25">
      <c r="A99" s="20" t="s">
        <v>77</v>
      </c>
      <c r="B99" s="20" t="s">
        <v>4</v>
      </c>
      <c r="C99" s="20" t="s">
        <v>251</v>
      </c>
      <c r="D99" s="20" t="s">
        <v>111</v>
      </c>
      <c r="E99" s="20" t="str">
        <f t="shared" si="15"/>
        <v>SENTANI-PUNCAK JAYA</v>
      </c>
      <c r="F99" s="21" t="s">
        <v>8</v>
      </c>
      <c r="G99" s="103"/>
      <c r="H99" s="103"/>
      <c r="I99" s="103"/>
      <c r="J99" s="103">
        <f t="shared" si="14"/>
        <v>0</v>
      </c>
      <c r="L99" s="6" t="s">
        <v>1</v>
      </c>
      <c r="M99" s="28" t="s">
        <v>46</v>
      </c>
      <c r="N99" s="6" t="s">
        <v>8</v>
      </c>
      <c r="O99" s="4">
        <f t="shared" si="16"/>
        <v>0</v>
      </c>
      <c r="P99" s="4">
        <f t="shared" si="17"/>
        <v>0</v>
      </c>
      <c r="Q99" s="4">
        <f t="shared" si="18"/>
        <v>5</v>
      </c>
      <c r="R99" s="4">
        <f t="shared" si="19"/>
        <v>5</v>
      </c>
    </row>
    <row r="100" spans="1:18" x14ac:dyDescent="0.25">
      <c r="A100" s="20" t="s">
        <v>77</v>
      </c>
      <c r="B100" s="20" t="s">
        <v>5</v>
      </c>
      <c r="C100" s="20" t="s">
        <v>5</v>
      </c>
      <c r="D100" s="20" t="s">
        <v>218</v>
      </c>
      <c r="E100" s="20" t="str">
        <f t="shared" si="15"/>
        <v>SORONG-RAJA AMPAT</v>
      </c>
      <c r="F100" s="21" t="s">
        <v>8</v>
      </c>
      <c r="G100" s="103"/>
      <c r="H100" s="103"/>
      <c r="I100" s="103"/>
      <c r="J100" s="103">
        <f t="shared" si="14"/>
        <v>0</v>
      </c>
      <c r="L100" s="6" t="s">
        <v>1</v>
      </c>
      <c r="M100" s="28" t="s">
        <v>47</v>
      </c>
      <c r="N100" s="6" t="s">
        <v>8</v>
      </c>
      <c r="O100" s="4">
        <f t="shared" si="16"/>
        <v>0</v>
      </c>
      <c r="P100" s="4">
        <f t="shared" si="17"/>
        <v>0</v>
      </c>
      <c r="Q100" s="4">
        <f t="shared" si="18"/>
        <v>2</v>
      </c>
      <c r="R100" s="4">
        <f t="shared" si="19"/>
        <v>2</v>
      </c>
    </row>
    <row r="101" spans="1:18" x14ac:dyDescent="0.25">
      <c r="A101" s="20" t="s">
        <v>77</v>
      </c>
      <c r="B101" s="20" t="s">
        <v>4</v>
      </c>
      <c r="C101" s="20" t="s">
        <v>251</v>
      </c>
      <c r="D101" s="20" t="s">
        <v>112</v>
      </c>
      <c r="E101" s="20" t="str">
        <f t="shared" si="15"/>
        <v>SENTANI-SARMI</v>
      </c>
      <c r="F101" s="21" t="s">
        <v>8</v>
      </c>
      <c r="G101" s="103"/>
      <c r="H101" s="103"/>
      <c r="I101" s="103"/>
      <c r="J101" s="103">
        <f t="shared" si="14"/>
        <v>0</v>
      </c>
      <c r="L101" s="6" t="s">
        <v>1</v>
      </c>
      <c r="M101" s="28" t="s">
        <v>48</v>
      </c>
      <c r="N101" s="6" t="s">
        <v>8</v>
      </c>
      <c r="O101" s="4">
        <f t="shared" si="16"/>
        <v>0</v>
      </c>
      <c r="P101" s="4">
        <f t="shared" si="17"/>
        <v>0</v>
      </c>
      <c r="Q101" s="4">
        <f t="shared" si="18"/>
        <v>0</v>
      </c>
      <c r="R101" s="4">
        <f t="shared" si="19"/>
        <v>0</v>
      </c>
    </row>
    <row r="102" spans="1:18" x14ac:dyDescent="0.25">
      <c r="A102" s="20" t="s">
        <v>77</v>
      </c>
      <c r="B102" s="20" t="s">
        <v>252</v>
      </c>
      <c r="C102" s="20" t="s">
        <v>254</v>
      </c>
      <c r="D102" s="20" t="s">
        <v>113</v>
      </c>
      <c r="E102" s="20" t="str">
        <f t="shared" ref="E102:E134" si="20">C102&amp;"-"&amp;D102</f>
        <v>MASOHI-SERAM BAGIAN BARAT</v>
      </c>
      <c r="F102" s="21" t="s">
        <v>8</v>
      </c>
      <c r="G102" s="103"/>
      <c r="H102" s="103"/>
      <c r="I102" s="103"/>
      <c r="J102" s="103">
        <f t="shared" si="14"/>
        <v>0</v>
      </c>
      <c r="L102" s="6" t="s">
        <v>1</v>
      </c>
      <c r="M102" s="28" t="s">
        <v>49</v>
      </c>
      <c r="N102" s="6" t="s">
        <v>8</v>
      </c>
      <c r="O102" s="4">
        <f t="shared" si="16"/>
        <v>0</v>
      </c>
      <c r="P102" s="4">
        <f t="shared" si="17"/>
        <v>0</v>
      </c>
      <c r="Q102" s="4">
        <f t="shared" si="18"/>
        <v>0</v>
      </c>
      <c r="R102" s="4">
        <f t="shared" si="19"/>
        <v>0</v>
      </c>
    </row>
    <row r="103" spans="1:18" x14ac:dyDescent="0.25">
      <c r="A103" s="20" t="s">
        <v>77</v>
      </c>
      <c r="B103" s="20" t="s">
        <v>252</v>
      </c>
      <c r="C103" s="20" t="s">
        <v>254</v>
      </c>
      <c r="D103" s="20" t="s">
        <v>114</v>
      </c>
      <c r="E103" s="20" t="str">
        <f t="shared" si="20"/>
        <v>MASOHI-SERAM BAGIAN TIMUR</v>
      </c>
      <c r="F103" s="21" t="s">
        <v>8</v>
      </c>
      <c r="G103" s="103"/>
      <c r="H103" s="103"/>
      <c r="I103" s="103"/>
      <c r="J103" s="103">
        <f t="shared" si="14"/>
        <v>0</v>
      </c>
      <c r="L103" s="6" t="s">
        <v>1</v>
      </c>
      <c r="M103" s="28" t="s">
        <v>50</v>
      </c>
      <c r="N103" s="6" t="s">
        <v>8</v>
      </c>
      <c r="O103" s="4">
        <f t="shared" si="16"/>
        <v>0</v>
      </c>
      <c r="P103" s="4">
        <f t="shared" si="17"/>
        <v>0</v>
      </c>
      <c r="Q103" s="4">
        <f t="shared" si="18"/>
        <v>0</v>
      </c>
      <c r="R103" s="4">
        <f t="shared" si="19"/>
        <v>0</v>
      </c>
    </row>
    <row r="104" spans="1:18" x14ac:dyDescent="0.25">
      <c r="A104" s="20" t="s">
        <v>77</v>
      </c>
      <c r="B104" s="20" t="s">
        <v>5</v>
      </c>
      <c r="C104" s="20" t="s">
        <v>5</v>
      </c>
      <c r="D104" s="20" t="s">
        <v>5</v>
      </c>
      <c r="E104" s="20" t="str">
        <f t="shared" si="20"/>
        <v>SORONG-SORONG</v>
      </c>
      <c r="F104" s="21" t="s">
        <v>8</v>
      </c>
      <c r="G104" s="103"/>
      <c r="H104" s="103"/>
      <c r="I104" s="103"/>
      <c r="J104" s="103">
        <f t="shared" si="14"/>
        <v>0</v>
      </c>
      <c r="L104" s="6" t="s">
        <v>1</v>
      </c>
      <c r="M104" s="28" t="s">
        <v>51</v>
      </c>
      <c r="N104" s="6" t="s">
        <v>8</v>
      </c>
      <c r="O104" s="4">
        <f t="shared" si="16"/>
        <v>0</v>
      </c>
      <c r="P104" s="4">
        <f t="shared" si="17"/>
        <v>0</v>
      </c>
      <c r="Q104" s="4">
        <f t="shared" si="18"/>
        <v>6</v>
      </c>
      <c r="R104" s="4">
        <f t="shared" si="19"/>
        <v>6</v>
      </c>
    </row>
    <row r="105" spans="1:18" x14ac:dyDescent="0.25">
      <c r="A105" s="20" t="s">
        <v>77</v>
      </c>
      <c r="B105" s="20" t="s">
        <v>5</v>
      </c>
      <c r="C105" s="20" t="s">
        <v>5</v>
      </c>
      <c r="D105" s="20" t="s">
        <v>115</v>
      </c>
      <c r="E105" s="20" t="str">
        <f t="shared" si="20"/>
        <v>SORONG-SORONG SELATAN</v>
      </c>
      <c r="F105" s="21" t="s">
        <v>8</v>
      </c>
      <c r="G105" s="103"/>
      <c r="H105" s="103"/>
      <c r="I105" s="103"/>
      <c r="J105" s="103">
        <f t="shared" si="14"/>
        <v>0</v>
      </c>
      <c r="L105" s="6" t="s">
        <v>1</v>
      </c>
      <c r="M105" s="28" t="s">
        <v>52</v>
      </c>
      <c r="N105" s="6" t="s">
        <v>8</v>
      </c>
      <c r="O105" s="4">
        <f t="shared" si="16"/>
        <v>0</v>
      </c>
      <c r="P105" s="4">
        <f t="shared" si="17"/>
        <v>0</v>
      </c>
      <c r="Q105" s="4">
        <f t="shared" si="18"/>
        <v>0</v>
      </c>
      <c r="R105" s="4">
        <f t="shared" si="19"/>
        <v>0</v>
      </c>
    </row>
    <row r="106" spans="1:18" x14ac:dyDescent="0.25">
      <c r="A106" s="20" t="s">
        <v>77</v>
      </c>
      <c r="B106" s="20" t="s">
        <v>4</v>
      </c>
      <c r="C106" s="20" t="s">
        <v>251</v>
      </c>
      <c r="D106" s="20" t="s">
        <v>116</v>
      </c>
      <c r="E106" s="20" t="str">
        <f t="shared" si="20"/>
        <v>SENTANI-SUPIORI</v>
      </c>
      <c r="F106" s="21" t="s">
        <v>8</v>
      </c>
      <c r="G106" s="103"/>
      <c r="H106" s="103"/>
      <c r="I106" s="103"/>
      <c r="J106" s="103">
        <f t="shared" si="14"/>
        <v>0</v>
      </c>
      <c r="L106" s="6" t="s">
        <v>1</v>
      </c>
      <c r="M106" s="28" t="s">
        <v>53</v>
      </c>
      <c r="N106" s="6" t="s">
        <v>8</v>
      </c>
      <c r="O106" s="4">
        <f t="shared" ref="O106:O137" si="21">SUMIF($D:$D,$M106,G:G)</f>
        <v>0</v>
      </c>
      <c r="P106" s="4">
        <f t="shared" ref="P106:P137" si="22">SUMIF($D:$D,$M106,H:H)</f>
        <v>0</v>
      </c>
      <c r="Q106" s="4">
        <f t="shared" ref="Q106:Q137" si="23">SUMIF($D:$D,$M106,I:I)</f>
        <v>0</v>
      </c>
      <c r="R106" s="4">
        <f t="shared" si="19"/>
        <v>0</v>
      </c>
    </row>
    <row r="107" spans="1:18" x14ac:dyDescent="0.25">
      <c r="A107" s="30" t="s">
        <v>77</v>
      </c>
      <c r="B107" s="30" t="s">
        <v>5</v>
      </c>
      <c r="C107" s="30" t="s">
        <v>101</v>
      </c>
      <c r="D107" s="30" t="s">
        <v>260</v>
      </c>
      <c r="E107" s="30" t="str">
        <f t="shared" si="20"/>
        <v>MANOKWARI-TAMBRAUW</v>
      </c>
      <c r="F107" s="31" t="s">
        <v>8</v>
      </c>
      <c r="J107" s="103">
        <f t="shared" si="14"/>
        <v>0</v>
      </c>
      <c r="L107" s="6" t="s">
        <v>1</v>
      </c>
      <c r="M107" s="28" t="s">
        <v>54</v>
      </c>
      <c r="N107" s="6" t="s">
        <v>8</v>
      </c>
      <c r="O107" s="4">
        <f t="shared" si="21"/>
        <v>0</v>
      </c>
      <c r="P107" s="4">
        <f t="shared" si="22"/>
        <v>0</v>
      </c>
      <c r="Q107" s="4">
        <f t="shared" si="23"/>
        <v>0</v>
      </c>
      <c r="R107" s="4">
        <f t="shared" si="19"/>
        <v>0</v>
      </c>
    </row>
    <row r="108" spans="1:18" x14ac:dyDescent="0.25">
      <c r="A108" s="20" t="s">
        <v>77</v>
      </c>
      <c r="B108" s="20" t="s">
        <v>5</v>
      </c>
      <c r="C108" s="20" t="s">
        <v>101</v>
      </c>
      <c r="D108" s="20" t="s">
        <v>117</v>
      </c>
      <c r="E108" s="20" t="str">
        <f t="shared" si="20"/>
        <v>MANOKWARI-TELUK BINTUNI</v>
      </c>
      <c r="F108" s="21" t="s">
        <v>8</v>
      </c>
      <c r="G108" s="103"/>
      <c r="H108" s="103"/>
      <c r="I108" s="103"/>
      <c r="J108" s="103">
        <f t="shared" si="14"/>
        <v>0</v>
      </c>
      <c r="L108" s="6" t="s">
        <v>1</v>
      </c>
      <c r="M108" s="28" t="s">
        <v>55</v>
      </c>
      <c r="N108" s="6" t="s">
        <v>8</v>
      </c>
      <c r="O108" s="4">
        <f t="shared" si="21"/>
        <v>0</v>
      </c>
      <c r="P108" s="4">
        <f t="shared" si="22"/>
        <v>0</v>
      </c>
      <c r="Q108" s="4">
        <f t="shared" si="23"/>
        <v>0</v>
      </c>
      <c r="R108" s="4">
        <f t="shared" si="19"/>
        <v>0</v>
      </c>
    </row>
    <row r="109" spans="1:18" x14ac:dyDescent="0.25">
      <c r="A109" s="20" t="s">
        <v>77</v>
      </c>
      <c r="B109" s="20" t="s">
        <v>5</v>
      </c>
      <c r="C109" s="20" t="s">
        <v>101</v>
      </c>
      <c r="D109" s="20" t="s">
        <v>118</v>
      </c>
      <c r="E109" s="20" t="str">
        <f t="shared" si="20"/>
        <v>MANOKWARI-TELUK WONDAMA</v>
      </c>
      <c r="F109" s="21" t="s">
        <v>8</v>
      </c>
      <c r="G109" s="103"/>
      <c r="H109" s="103"/>
      <c r="I109" s="103"/>
      <c r="J109" s="103">
        <f t="shared" si="14"/>
        <v>0</v>
      </c>
      <c r="L109" s="6" t="s">
        <v>1</v>
      </c>
      <c r="M109" s="28" t="s">
        <v>56</v>
      </c>
      <c r="N109" s="6" t="s">
        <v>8</v>
      </c>
      <c r="O109" s="4">
        <f t="shared" si="21"/>
        <v>0</v>
      </c>
      <c r="P109" s="4">
        <f t="shared" si="22"/>
        <v>0</v>
      </c>
      <c r="Q109" s="4">
        <f t="shared" si="23"/>
        <v>0</v>
      </c>
      <c r="R109" s="4">
        <f t="shared" si="19"/>
        <v>0</v>
      </c>
    </row>
    <row r="110" spans="1:18" x14ac:dyDescent="0.25">
      <c r="A110" s="20" t="s">
        <v>77</v>
      </c>
      <c r="B110" s="20" t="s">
        <v>4</v>
      </c>
      <c r="C110" s="20" t="s">
        <v>251</v>
      </c>
      <c r="D110" s="20" t="s">
        <v>119</v>
      </c>
      <c r="E110" s="20" t="str">
        <f t="shared" si="20"/>
        <v>SENTANI-TOLIKARA</v>
      </c>
      <c r="F110" s="21" t="s">
        <v>8</v>
      </c>
      <c r="G110" s="103"/>
      <c r="H110" s="103"/>
      <c r="I110" s="103"/>
      <c r="J110" s="103">
        <f t="shared" si="14"/>
        <v>0</v>
      </c>
      <c r="L110" s="6" t="s">
        <v>1</v>
      </c>
      <c r="M110" s="28" t="s">
        <v>57</v>
      </c>
      <c r="N110" s="6" t="s">
        <v>8</v>
      </c>
      <c r="O110" s="4">
        <f t="shared" si="21"/>
        <v>0</v>
      </c>
      <c r="P110" s="4">
        <f t="shared" si="22"/>
        <v>0</v>
      </c>
      <c r="Q110" s="4">
        <f t="shared" si="23"/>
        <v>0</v>
      </c>
      <c r="R110" s="4">
        <f t="shared" si="19"/>
        <v>0</v>
      </c>
    </row>
    <row r="111" spans="1:18" x14ac:dyDescent="0.25">
      <c r="A111" s="20" t="s">
        <v>77</v>
      </c>
      <c r="B111" s="20" t="s">
        <v>4</v>
      </c>
      <c r="C111" s="20" t="s">
        <v>251</v>
      </c>
      <c r="D111" s="20" t="s">
        <v>120</v>
      </c>
      <c r="E111" s="20" t="str">
        <f t="shared" si="20"/>
        <v>SENTANI-WAROPEN</v>
      </c>
      <c r="F111" s="21" t="s">
        <v>8</v>
      </c>
      <c r="G111" s="103"/>
      <c r="H111" s="103"/>
      <c r="I111" s="103"/>
      <c r="J111" s="103">
        <f t="shared" si="14"/>
        <v>0</v>
      </c>
      <c r="L111" s="6" t="s">
        <v>1</v>
      </c>
      <c r="M111" s="28" t="s">
        <v>58</v>
      </c>
      <c r="N111" s="6" t="s">
        <v>8</v>
      </c>
      <c r="O111" s="4">
        <f t="shared" si="21"/>
        <v>0</v>
      </c>
      <c r="P111" s="4">
        <f t="shared" si="22"/>
        <v>0</v>
      </c>
      <c r="Q111" s="4">
        <f t="shared" si="23"/>
        <v>0</v>
      </c>
      <c r="R111" s="4">
        <f t="shared" si="19"/>
        <v>0</v>
      </c>
    </row>
    <row r="112" spans="1:18" x14ac:dyDescent="0.25">
      <c r="A112" s="20" t="s">
        <v>77</v>
      </c>
      <c r="B112" s="20" t="s">
        <v>250</v>
      </c>
      <c r="C112" s="20" t="s">
        <v>104</v>
      </c>
      <c r="D112" s="20" t="s">
        <v>121</v>
      </c>
      <c r="E112" s="20" t="str">
        <f t="shared" si="20"/>
        <v>MERAUKE-YAHUKIMO</v>
      </c>
      <c r="F112" s="21" t="s">
        <v>8</v>
      </c>
      <c r="G112" s="103"/>
      <c r="H112" s="103"/>
      <c r="I112" s="103"/>
      <c r="J112" s="103">
        <f t="shared" si="14"/>
        <v>0</v>
      </c>
      <c r="L112" s="6" t="s">
        <v>1</v>
      </c>
      <c r="M112" s="28" t="s">
        <v>59</v>
      </c>
      <c r="N112" s="6" t="s">
        <v>8</v>
      </c>
      <c r="O112" s="4">
        <f t="shared" si="21"/>
        <v>0</v>
      </c>
      <c r="P112" s="4">
        <f t="shared" si="22"/>
        <v>0</v>
      </c>
      <c r="Q112" s="4">
        <f t="shared" si="23"/>
        <v>0</v>
      </c>
      <c r="R112" s="4">
        <f t="shared" si="19"/>
        <v>0</v>
      </c>
    </row>
    <row r="113" spans="1:18" x14ac:dyDescent="0.25">
      <c r="A113" s="20" t="s">
        <v>77</v>
      </c>
      <c r="B113" s="20" t="s">
        <v>4</v>
      </c>
      <c r="C113" s="20" t="s">
        <v>251</v>
      </c>
      <c r="D113" s="20" t="s">
        <v>122</v>
      </c>
      <c r="E113" s="20" t="str">
        <f t="shared" si="20"/>
        <v>SENTANI-YALIMO</v>
      </c>
      <c r="F113" s="21" t="s">
        <v>8</v>
      </c>
      <c r="G113" s="103"/>
      <c r="H113" s="103"/>
      <c r="I113" s="103"/>
      <c r="J113" s="103">
        <f t="shared" si="14"/>
        <v>0</v>
      </c>
      <c r="L113" s="6" t="s">
        <v>1</v>
      </c>
      <c r="M113" s="28" t="s">
        <v>60</v>
      </c>
      <c r="N113" s="6" t="s">
        <v>8</v>
      </c>
      <c r="O113" s="4">
        <f t="shared" si="21"/>
        <v>0</v>
      </c>
      <c r="P113" s="4">
        <f t="shared" si="22"/>
        <v>0</v>
      </c>
      <c r="Q113" s="4">
        <f t="shared" si="23"/>
        <v>5</v>
      </c>
      <c r="R113" s="4">
        <f t="shared" si="19"/>
        <v>5</v>
      </c>
    </row>
    <row r="114" spans="1:18" x14ac:dyDescent="0.25">
      <c r="A114" s="20" t="s">
        <v>2</v>
      </c>
      <c r="B114" s="20" t="s">
        <v>226</v>
      </c>
      <c r="C114" s="20" t="s">
        <v>123</v>
      </c>
      <c r="D114" s="20" t="s">
        <v>123</v>
      </c>
      <c r="E114" s="20" t="str">
        <f t="shared" si="20"/>
        <v>BANGGAI-BANGGAI</v>
      </c>
      <c r="F114" s="21" t="s">
        <v>8</v>
      </c>
      <c r="G114" s="103"/>
      <c r="H114" s="103"/>
      <c r="I114" s="103"/>
      <c r="J114" s="103">
        <f t="shared" si="14"/>
        <v>0</v>
      </c>
      <c r="L114" s="6" t="s">
        <v>1</v>
      </c>
      <c r="M114" s="28" t="s">
        <v>61</v>
      </c>
      <c r="N114" s="6" t="s">
        <v>8</v>
      </c>
      <c r="O114" s="4">
        <f t="shared" si="21"/>
        <v>0</v>
      </c>
      <c r="P114" s="4">
        <f t="shared" si="22"/>
        <v>0</v>
      </c>
      <c r="Q114" s="4">
        <f t="shared" si="23"/>
        <v>0</v>
      </c>
      <c r="R114" s="4">
        <f t="shared" si="19"/>
        <v>0</v>
      </c>
    </row>
    <row r="115" spans="1:18" x14ac:dyDescent="0.25">
      <c r="A115" s="20" t="s">
        <v>2</v>
      </c>
      <c r="B115" s="20" t="s">
        <v>226</v>
      </c>
      <c r="C115" s="20" t="s">
        <v>123</v>
      </c>
      <c r="D115" s="20" t="s">
        <v>124</v>
      </c>
      <c r="E115" s="20" t="str">
        <f t="shared" si="20"/>
        <v>BANGGAI-BANGGAI KEPULAUAN</v>
      </c>
      <c r="F115" s="21" t="s">
        <v>8</v>
      </c>
      <c r="G115" s="103"/>
      <c r="H115" s="103"/>
      <c r="I115" s="103"/>
      <c r="J115" s="103">
        <f t="shared" si="14"/>
        <v>0</v>
      </c>
      <c r="L115" s="6" t="s">
        <v>1</v>
      </c>
      <c r="M115" s="28" t="s">
        <v>62</v>
      </c>
      <c r="N115" s="6" t="s">
        <v>8</v>
      </c>
      <c r="O115" s="4">
        <f t="shared" si="21"/>
        <v>0</v>
      </c>
      <c r="P115" s="4">
        <f t="shared" si="22"/>
        <v>0</v>
      </c>
      <c r="Q115" s="4">
        <f t="shared" si="23"/>
        <v>0</v>
      </c>
      <c r="R115" s="4">
        <f t="shared" si="19"/>
        <v>0</v>
      </c>
    </row>
    <row r="116" spans="1:18" x14ac:dyDescent="0.25">
      <c r="A116" s="20" t="s">
        <v>2</v>
      </c>
      <c r="B116" s="20" t="s">
        <v>226</v>
      </c>
      <c r="C116" s="20" t="s">
        <v>123</v>
      </c>
      <c r="D116" s="20" t="s">
        <v>125</v>
      </c>
      <c r="E116" s="20" t="str">
        <f t="shared" si="20"/>
        <v>BANGGAI-BANGGAI LAUT</v>
      </c>
      <c r="F116" s="21" t="s">
        <v>8</v>
      </c>
      <c r="G116" s="103"/>
      <c r="H116" s="103"/>
      <c r="I116" s="103"/>
      <c r="J116" s="103">
        <f t="shared" si="14"/>
        <v>0</v>
      </c>
      <c r="L116" s="6" t="s">
        <v>1</v>
      </c>
      <c r="M116" s="28" t="s">
        <v>63</v>
      </c>
      <c r="N116" s="6" t="s">
        <v>8</v>
      </c>
      <c r="O116" s="4">
        <f t="shared" si="21"/>
        <v>0</v>
      </c>
      <c r="P116" s="4">
        <f t="shared" si="22"/>
        <v>0</v>
      </c>
      <c r="Q116" s="4">
        <f t="shared" si="23"/>
        <v>0</v>
      </c>
      <c r="R116" s="4">
        <f t="shared" si="19"/>
        <v>0</v>
      </c>
    </row>
    <row r="117" spans="1:18" x14ac:dyDescent="0.25">
      <c r="A117" s="20" t="s">
        <v>2</v>
      </c>
      <c r="B117" s="20" t="s">
        <v>232</v>
      </c>
      <c r="C117" s="20" t="s">
        <v>221</v>
      </c>
      <c r="D117" s="20" t="s">
        <v>126</v>
      </c>
      <c r="E117" s="20" t="str">
        <f t="shared" si="20"/>
        <v>BONE BULUKUMBA-BANTAENG</v>
      </c>
      <c r="F117" s="21" t="s">
        <v>8</v>
      </c>
      <c r="G117" s="103"/>
      <c r="H117" s="103"/>
      <c r="I117" s="103">
        <v>15</v>
      </c>
      <c r="J117" s="103">
        <f t="shared" si="14"/>
        <v>15</v>
      </c>
      <c r="L117" s="6" t="s">
        <v>1</v>
      </c>
      <c r="M117" s="28" t="s">
        <v>64</v>
      </c>
      <c r="N117" s="6" t="s">
        <v>8</v>
      </c>
      <c r="O117" s="4">
        <f t="shared" si="21"/>
        <v>0</v>
      </c>
      <c r="P117" s="4">
        <f t="shared" si="22"/>
        <v>0</v>
      </c>
      <c r="Q117" s="4">
        <f t="shared" si="23"/>
        <v>0</v>
      </c>
      <c r="R117" s="4">
        <f t="shared" si="19"/>
        <v>0</v>
      </c>
    </row>
    <row r="118" spans="1:18" x14ac:dyDescent="0.25">
      <c r="A118" s="20" t="s">
        <v>2</v>
      </c>
      <c r="B118" s="20" t="s">
        <v>232</v>
      </c>
      <c r="C118" s="20" t="s">
        <v>222</v>
      </c>
      <c r="D118" s="20" t="s">
        <v>127</v>
      </c>
      <c r="E118" s="20" t="str">
        <f t="shared" si="20"/>
        <v>BARRU MAROS-BARRU</v>
      </c>
      <c r="F118" s="21" t="s">
        <v>8</v>
      </c>
      <c r="G118" s="103"/>
      <c r="H118" s="103"/>
      <c r="I118" s="103">
        <v>20</v>
      </c>
      <c r="J118" s="103">
        <f t="shared" si="14"/>
        <v>20</v>
      </c>
      <c r="L118" s="6" t="s">
        <v>1</v>
      </c>
      <c r="M118" s="28" t="s">
        <v>65</v>
      </c>
      <c r="N118" s="6" t="s">
        <v>8</v>
      </c>
      <c r="O118" s="4">
        <f t="shared" si="21"/>
        <v>0</v>
      </c>
      <c r="P118" s="4">
        <f t="shared" si="22"/>
        <v>0</v>
      </c>
      <c r="Q118" s="4">
        <f t="shared" si="23"/>
        <v>0</v>
      </c>
      <c r="R118" s="4">
        <f t="shared" si="19"/>
        <v>0</v>
      </c>
    </row>
    <row r="119" spans="1:18" x14ac:dyDescent="0.25">
      <c r="A119" s="20" t="s">
        <v>2</v>
      </c>
      <c r="B119" s="20" t="s">
        <v>3</v>
      </c>
      <c r="C119" s="20" t="s">
        <v>3</v>
      </c>
      <c r="D119" s="20" t="s">
        <v>128</v>
      </c>
      <c r="E119" s="20" t="str">
        <f t="shared" si="20"/>
        <v>GORONTALO-BOALEMO</v>
      </c>
      <c r="F119" s="21" t="s">
        <v>8</v>
      </c>
      <c r="G119" s="103"/>
      <c r="H119" s="103"/>
      <c r="I119" s="103"/>
      <c r="J119" s="103">
        <f t="shared" si="14"/>
        <v>0</v>
      </c>
      <c r="L119" s="6" t="s">
        <v>1</v>
      </c>
      <c r="M119" s="28" t="s">
        <v>66</v>
      </c>
      <c r="N119" s="6" t="s">
        <v>8</v>
      </c>
      <c r="O119" s="4">
        <f t="shared" si="21"/>
        <v>0</v>
      </c>
      <c r="P119" s="4">
        <f t="shared" si="22"/>
        <v>0</v>
      </c>
      <c r="Q119" s="4">
        <f t="shared" si="23"/>
        <v>3</v>
      </c>
      <c r="R119" s="4">
        <f t="shared" si="19"/>
        <v>3</v>
      </c>
    </row>
    <row r="120" spans="1:18" x14ac:dyDescent="0.25">
      <c r="A120" s="20" t="s">
        <v>2</v>
      </c>
      <c r="B120" s="20" t="s">
        <v>3</v>
      </c>
      <c r="C120" s="20" t="s">
        <v>3</v>
      </c>
      <c r="D120" s="20" t="s">
        <v>129</v>
      </c>
      <c r="E120" s="20" t="str">
        <f t="shared" si="20"/>
        <v>GORONTALO-BOLAANG MONGONDOW</v>
      </c>
      <c r="F120" s="21" t="s">
        <v>8</v>
      </c>
      <c r="G120" s="103"/>
      <c r="H120" s="103"/>
      <c r="I120" s="103">
        <v>4</v>
      </c>
      <c r="J120" s="103">
        <f t="shared" si="14"/>
        <v>4</v>
      </c>
      <c r="L120" s="6" t="s">
        <v>1</v>
      </c>
      <c r="M120" s="28" t="s">
        <v>67</v>
      </c>
      <c r="N120" s="6" t="s">
        <v>8</v>
      </c>
      <c r="O120" s="4">
        <f t="shared" si="21"/>
        <v>0</v>
      </c>
      <c r="P120" s="4">
        <f t="shared" si="22"/>
        <v>0</v>
      </c>
      <c r="Q120" s="4">
        <f t="shared" si="23"/>
        <v>0</v>
      </c>
      <c r="R120" s="4">
        <f t="shared" si="19"/>
        <v>0</v>
      </c>
    </row>
    <row r="121" spans="1:18" x14ac:dyDescent="0.25">
      <c r="A121" s="20" t="s">
        <v>2</v>
      </c>
      <c r="B121" s="20" t="s">
        <v>3</v>
      </c>
      <c r="C121" s="20" t="s">
        <v>3</v>
      </c>
      <c r="D121" s="20" t="s">
        <v>130</v>
      </c>
      <c r="E121" s="20" t="str">
        <f t="shared" si="20"/>
        <v>GORONTALO-BOLAANG MONGONDOW SELATAN</v>
      </c>
      <c r="F121" s="21" t="s">
        <v>8</v>
      </c>
      <c r="G121" s="103"/>
      <c r="H121" s="103"/>
      <c r="I121" s="103"/>
      <c r="J121" s="103">
        <f t="shared" si="14"/>
        <v>0</v>
      </c>
      <c r="L121" s="6" t="s">
        <v>1</v>
      </c>
      <c r="M121" s="28" t="s">
        <v>68</v>
      </c>
      <c r="N121" s="6" t="s">
        <v>8</v>
      </c>
      <c r="O121" s="4">
        <f t="shared" si="21"/>
        <v>0</v>
      </c>
      <c r="P121" s="4">
        <f t="shared" si="22"/>
        <v>0</v>
      </c>
      <c r="Q121" s="4">
        <f t="shared" si="23"/>
        <v>0</v>
      </c>
      <c r="R121" s="4">
        <f t="shared" si="19"/>
        <v>0</v>
      </c>
    </row>
    <row r="122" spans="1:18" x14ac:dyDescent="0.25">
      <c r="A122" s="20" t="s">
        <v>2</v>
      </c>
      <c r="B122" s="20" t="s">
        <v>229</v>
      </c>
      <c r="C122" s="20" t="s">
        <v>223</v>
      </c>
      <c r="D122" s="20" t="s">
        <v>131</v>
      </c>
      <c r="E122" s="20" t="str">
        <f t="shared" si="20"/>
        <v>BITUNG MINAHASA TALAUD-BOLAANG MONGONDOW TIMUR</v>
      </c>
      <c r="F122" s="21" t="s">
        <v>8</v>
      </c>
      <c r="G122" s="103"/>
      <c r="H122" s="103"/>
      <c r="I122" s="103"/>
      <c r="J122" s="103">
        <f t="shared" si="14"/>
        <v>0</v>
      </c>
      <c r="L122" s="6" t="s">
        <v>1</v>
      </c>
      <c r="M122" s="28" t="s">
        <v>69</v>
      </c>
      <c r="N122" s="6" t="s">
        <v>8</v>
      </c>
      <c r="O122" s="4">
        <f t="shared" si="21"/>
        <v>0</v>
      </c>
      <c r="P122" s="4">
        <f t="shared" si="22"/>
        <v>0</v>
      </c>
      <c r="Q122" s="4">
        <f t="shared" si="23"/>
        <v>0</v>
      </c>
      <c r="R122" s="4">
        <f t="shared" si="19"/>
        <v>0</v>
      </c>
    </row>
    <row r="123" spans="1:18" x14ac:dyDescent="0.25">
      <c r="A123" s="20" t="s">
        <v>2</v>
      </c>
      <c r="B123" s="20" t="s">
        <v>3</v>
      </c>
      <c r="C123" s="20" t="s">
        <v>3</v>
      </c>
      <c r="D123" s="20" t="s">
        <v>132</v>
      </c>
      <c r="E123" s="20" t="str">
        <f t="shared" si="20"/>
        <v>GORONTALO-BOLAANG MONGONDOW UTARA</v>
      </c>
      <c r="F123" s="21" t="s">
        <v>8</v>
      </c>
      <c r="G123" s="103"/>
      <c r="H123" s="103"/>
      <c r="I123" s="103">
        <v>2</v>
      </c>
      <c r="J123" s="103">
        <f t="shared" si="14"/>
        <v>2</v>
      </c>
      <c r="L123" s="6" t="s">
        <v>1</v>
      </c>
      <c r="M123" s="28" t="s">
        <v>70</v>
      </c>
      <c r="N123" s="6" t="s">
        <v>8</v>
      </c>
      <c r="O123" s="4">
        <f t="shared" si="21"/>
        <v>0</v>
      </c>
      <c r="P123" s="4">
        <f t="shared" si="22"/>
        <v>0</v>
      </c>
      <c r="Q123" s="4">
        <f t="shared" si="23"/>
        <v>0</v>
      </c>
      <c r="R123" s="4">
        <f t="shared" si="19"/>
        <v>0</v>
      </c>
    </row>
    <row r="124" spans="1:18" x14ac:dyDescent="0.25">
      <c r="A124" s="20" t="s">
        <v>2</v>
      </c>
      <c r="B124" s="20" t="s">
        <v>224</v>
      </c>
      <c r="C124" s="20" t="s">
        <v>224</v>
      </c>
      <c r="D124" s="20" t="s">
        <v>133</v>
      </c>
      <c r="E124" s="20" t="str">
        <f t="shared" si="20"/>
        <v>KENDARI-BOMBANA</v>
      </c>
      <c r="F124" s="21" t="s">
        <v>8</v>
      </c>
      <c r="G124" s="103"/>
      <c r="H124" s="103"/>
      <c r="I124" s="103"/>
      <c r="J124" s="103">
        <f t="shared" si="14"/>
        <v>0</v>
      </c>
      <c r="L124" s="6" t="s">
        <v>1</v>
      </c>
      <c r="M124" s="28" t="s">
        <v>71</v>
      </c>
      <c r="N124" s="6" t="s">
        <v>8</v>
      </c>
      <c r="O124" s="4">
        <f t="shared" si="21"/>
        <v>0</v>
      </c>
      <c r="P124" s="4">
        <f t="shared" si="22"/>
        <v>0</v>
      </c>
      <c r="Q124" s="4">
        <f t="shared" si="23"/>
        <v>0</v>
      </c>
      <c r="R124" s="4">
        <f t="shared" si="19"/>
        <v>0</v>
      </c>
    </row>
    <row r="125" spans="1:18" x14ac:dyDescent="0.25">
      <c r="A125" s="20" t="s">
        <v>2</v>
      </c>
      <c r="B125" s="20" t="s">
        <v>232</v>
      </c>
      <c r="C125" s="20" t="s">
        <v>221</v>
      </c>
      <c r="D125" s="20" t="s">
        <v>134</v>
      </c>
      <c r="E125" s="20" t="str">
        <f t="shared" si="20"/>
        <v>BONE BULUKUMBA-BONE</v>
      </c>
      <c r="F125" s="21" t="s">
        <v>8</v>
      </c>
      <c r="G125" s="103"/>
      <c r="H125" s="103"/>
      <c r="I125" s="103">
        <v>12</v>
      </c>
      <c r="J125" s="103">
        <f t="shared" si="14"/>
        <v>12</v>
      </c>
      <c r="L125" s="6" t="s">
        <v>1</v>
      </c>
      <c r="M125" s="28" t="s">
        <v>72</v>
      </c>
      <c r="N125" s="6" t="s">
        <v>8</v>
      </c>
      <c r="O125" s="4">
        <f t="shared" si="21"/>
        <v>0</v>
      </c>
      <c r="P125" s="4">
        <f t="shared" si="22"/>
        <v>0</v>
      </c>
      <c r="Q125" s="4">
        <f t="shared" si="23"/>
        <v>0</v>
      </c>
      <c r="R125" s="4">
        <f t="shared" si="19"/>
        <v>0</v>
      </c>
    </row>
    <row r="126" spans="1:18" x14ac:dyDescent="0.25">
      <c r="A126" s="20" t="s">
        <v>2</v>
      </c>
      <c r="B126" s="20" t="s">
        <v>3</v>
      </c>
      <c r="C126" s="20" t="s">
        <v>3</v>
      </c>
      <c r="D126" s="20" t="s">
        <v>135</v>
      </c>
      <c r="E126" s="20" t="str">
        <f t="shared" si="20"/>
        <v>GORONTALO-BONE BOLANGO</v>
      </c>
      <c r="F126" s="21" t="s">
        <v>8</v>
      </c>
      <c r="G126" s="103"/>
      <c r="H126" s="103"/>
      <c r="I126" s="103"/>
      <c r="J126" s="103">
        <f t="shared" si="14"/>
        <v>0</v>
      </c>
      <c r="L126" s="6" t="s">
        <v>1</v>
      </c>
      <c r="M126" s="28" t="s">
        <v>73</v>
      </c>
      <c r="N126" s="6" t="s">
        <v>8</v>
      </c>
      <c r="O126" s="4">
        <f t="shared" si="21"/>
        <v>0</v>
      </c>
      <c r="P126" s="4">
        <f t="shared" si="22"/>
        <v>0</v>
      </c>
      <c r="Q126" s="4">
        <f t="shared" si="23"/>
        <v>0</v>
      </c>
      <c r="R126" s="4">
        <f t="shared" si="19"/>
        <v>0</v>
      </c>
    </row>
    <row r="127" spans="1:18" x14ac:dyDescent="0.25">
      <c r="A127" s="20" t="s">
        <v>2</v>
      </c>
      <c r="B127" s="20" t="s">
        <v>232</v>
      </c>
      <c r="C127" s="20" t="s">
        <v>221</v>
      </c>
      <c r="D127" s="20" t="s">
        <v>136</v>
      </c>
      <c r="E127" s="20" t="str">
        <f t="shared" si="20"/>
        <v>BONE BULUKUMBA-BULUKUMBA</v>
      </c>
      <c r="F127" s="21" t="s">
        <v>8</v>
      </c>
      <c r="G127" s="103"/>
      <c r="H127" s="103"/>
      <c r="I127" s="103">
        <v>20</v>
      </c>
      <c r="J127" s="103">
        <f t="shared" si="14"/>
        <v>20</v>
      </c>
      <c r="L127" s="6" t="s">
        <v>1</v>
      </c>
      <c r="M127" s="28" t="s">
        <v>74</v>
      </c>
      <c r="N127" s="6" t="s">
        <v>8</v>
      </c>
      <c r="O127" s="4">
        <f t="shared" si="21"/>
        <v>0</v>
      </c>
      <c r="P127" s="4">
        <f t="shared" si="22"/>
        <v>0</v>
      </c>
      <c r="Q127" s="4">
        <f t="shared" si="23"/>
        <v>2</v>
      </c>
      <c r="R127" s="4">
        <f t="shared" si="19"/>
        <v>2</v>
      </c>
    </row>
    <row r="128" spans="1:18" x14ac:dyDescent="0.25">
      <c r="A128" s="20" t="s">
        <v>2</v>
      </c>
      <c r="B128" s="20" t="s">
        <v>3</v>
      </c>
      <c r="C128" s="20" t="s">
        <v>3</v>
      </c>
      <c r="D128" s="20" t="s">
        <v>137</v>
      </c>
      <c r="E128" s="20" t="str">
        <f t="shared" si="20"/>
        <v>GORONTALO-BUOL</v>
      </c>
      <c r="F128" s="21" t="s">
        <v>8</v>
      </c>
      <c r="G128" s="103"/>
      <c r="H128" s="103"/>
      <c r="I128" s="103"/>
      <c r="J128" s="103">
        <f t="shared" si="14"/>
        <v>0</v>
      </c>
      <c r="L128" s="6" t="s">
        <v>1</v>
      </c>
      <c r="M128" s="28" t="s">
        <v>75</v>
      </c>
      <c r="N128" s="6" t="s">
        <v>8</v>
      </c>
      <c r="O128" s="4">
        <f t="shared" si="21"/>
        <v>0</v>
      </c>
      <c r="P128" s="4">
        <f t="shared" si="22"/>
        <v>0</v>
      </c>
      <c r="Q128" s="4">
        <f t="shared" si="23"/>
        <v>8</v>
      </c>
      <c r="R128" s="4">
        <f t="shared" si="19"/>
        <v>8</v>
      </c>
    </row>
    <row r="129" spans="1:18" x14ac:dyDescent="0.25">
      <c r="A129" s="20" t="s">
        <v>2</v>
      </c>
      <c r="B129" s="20" t="s">
        <v>224</v>
      </c>
      <c r="C129" s="20" t="s">
        <v>225</v>
      </c>
      <c r="D129" s="20" t="s">
        <v>138</v>
      </c>
      <c r="E129" s="20" t="str">
        <f t="shared" si="20"/>
        <v>BAU BAU-BUTON</v>
      </c>
      <c r="F129" s="21" t="s">
        <v>8</v>
      </c>
      <c r="G129" s="103"/>
      <c r="H129" s="103"/>
      <c r="I129" s="103"/>
      <c r="J129" s="103">
        <f t="shared" si="14"/>
        <v>0</v>
      </c>
      <c r="L129" s="6" t="s">
        <v>1</v>
      </c>
      <c r="M129" s="28" t="s">
        <v>76</v>
      </c>
      <c r="N129" s="6" t="s">
        <v>8</v>
      </c>
      <c r="O129" s="4">
        <f t="shared" si="21"/>
        <v>0</v>
      </c>
      <c r="P129" s="4">
        <f t="shared" si="22"/>
        <v>0</v>
      </c>
      <c r="Q129" s="4">
        <f t="shared" si="23"/>
        <v>11</v>
      </c>
      <c r="R129" s="4">
        <f t="shared" si="19"/>
        <v>11</v>
      </c>
    </row>
    <row r="130" spans="1:18" x14ac:dyDescent="0.25">
      <c r="A130" s="20" t="s">
        <v>2</v>
      </c>
      <c r="B130" s="20" t="s">
        <v>224</v>
      </c>
      <c r="C130" s="20" t="s">
        <v>225</v>
      </c>
      <c r="D130" s="20" t="s">
        <v>139</v>
      </c>
      <c r="E130" s="20" t="str">
        <f t="shared" si="20"/>
        <v>BAU BAU-BUTON SELATAN</v>
      </c>
      <c r="F130" s="21" t="s">
        <v>8</v>
      </c>
      <c r="G130" s="103"/>
      <c r="H130" s="103"/>
      <c r="I130" s="103"/>
      <c r="J130" s="103">
        <f t="shared" ref="J130:J193" si="24">SUM(G130:I130)</f>
        <v>0</v>
      </c>
      <c r="L130" s="6" t="s">
        <v>2</v>
      </c>
      <c r="M130" s="28" t="s">
        <v>123</v>
      </c>
      <c r="N130" s="6" t="s">
        <v>8</v>
      </c>
      <c r="O130" s="4">
        <f t="shared" si="21"/>
        <v>0</v>
      </c>
      <c r="P130" s="4">
        <f t="shared" si="22"/>
        <v>0</v>
      </c>
      <c r="Q130" s="4">
        <f t="shared" si="23"/>
        <v>0</v>
      </c>
      <c r="R130" s="4">
        <f t="shared" si="19"/>
        <v>0</v>
      </c>
    </row>
    <row r="131" spans="1:18" x14ac:dyDescent="0.25">
      <c r="A131" s="20" t="s">
        <v>2</v>
      </c>
      <c r="B131" s="20" t="s">
        <v>224</v>
      </c>
      <c r="C131" s="20" t="s">
        <v>225</v>
      </c>
      <c r="D131" s="20" t="s">
        <v>140</v>
      </c>
      <c r="E131" s="20" t="str">
        <f t="shared" si="20"/>
        <v>BAU BAU-BUTON TENGAH</v>
      </c>
      <c r="F131" s="21" t="s">
        <v>8</v>
      </c>
      <c r="G131" s="103"/>
      <c r="H131" s="103"/>
      <c r="I131" s="103"/>
      <c r="J131" s="103">
        <f t="shared" si="24"/>
        <v>0</v>
      </c>
      <c r="L131" s="6" t="s">
        <v>2</v>
      </c>
      <c r="M131" s="28" t="s">
        <v>124</v>
      </c>
      <c r="N131" s="6" t="s">
        <v>8</v>
      </c>
      <c r="O131" s="4">
        <f t="shared" si="21"/>
        <v>0</v>
      </c>
      <c r="P131" s="4">
        <f t="shared" si="22"/>
        <v>0</v>
      </c>
      <c r="Q131" s="4">
        <f t="shared" si="23"/>
        <v>0</v>
      </c>
      <c r="R131" s="4">
        <f t="shared" si="19"/>
        <v>0</v>
      </c>
    </row>
    <row r="132" spans="1:18" x14ac:dyDescent="0.25">
      <c r="A132" s="20" t="s">
        <v>2</v>
      </c>
      <c r="B132" s="20" t="s">
        <v>224</v>
      </c>
      <c r="C132" s="20" t="s">
        <v>225</v>
      </c>
      <c r="D132" s="20" t="s">
        <v>141</v>
      </c>
      <c r="E132" s="20" t="str">
        <f t="shared" si="20"/>
        <v>BAU BAU-BUTON UTARA</v>
      </c>
      <c r="F132" s="21" t="s">
        <v>8</v>
      </c>
      <c r="G132" s="103"/>
      <c r="H132" s="103"/>
      <c r="I132" s="103"/>
      <c r="J132" s="103">
        <f t="shared" si="24"/>
        <v>0</v>
      </c>
      <c r="L132" s="6" t="s">
        <v>2</v>
      </c>
      <c r="M132" s="28" t="s">
        <v>125</v>
      </c>
      <c r="N132" s="6" t="s">
        <v>8</v>
      </c>
      <c r="O132" s="4">
        <f t="shared" si="21"/>
        <v>0</v>
      </c>
      <c r="P132" s="4">
        <f t="shared" si="22"/>
        <v>0</v>
      </c>
      <c r="Q132" s="4">
        <f t="shared" si="23"/>
        <v>0</v>
      </c>
      <c r="R132" s="4">
        <f t="shared" si="19"/>
        <v>0</v>
      </c>
    </row>
    <row r="133" spans="1:18" x14ac:dyDescent="0.25">
      <c r="A133" s="20" t="s">
        <v>2</v>
      </c>
      <c r="B133" s="20" t="s">
        <v>226</v>
      </c>
      <c r="C133" s="20" t="s">
        <v>226</v>
      </c>
      <c r="D133" s="20" t="s">
        <v>142</v>
      </c>
      <c r="E133" s="20" t="str">
        <f t="shared" si="20"/>
        <v>PALU-DONGGALA</v>
      </c>
      <c r="F133" s="21" t="s">
        <v>8</v>
      </c>
      <c r="G133" s="103"/>
      <c r="H133" s="103"/>
      <c r="I133" s="103"/>
      <c r="J133" s="103">
        <f t="shared" si="24"/>
        <v>0</v>
      </c>
      <c r="L133" s="6" t="s">
        <v>2</v>
      </c>
      <c r="M133" s="28" t="s">
        <v>126</v>
      </c>
      <c r="N133" s="6" t="s">
        <v>8</v>
      </c>
      <c r="O133" s="4">
        <f t="shared" si="21"/>
        <v>0</v>
      </c>
      <c r="P133" s="4">
        <f t="shared" si="22"/>
        <v>0</v>
      </c>
      <c r="Q133" s="4">
        <f t="shared" si="23"/>
        <v>15</v>
      </c>
      <c r="R133" s="4">
        <f t="shared" si="19"/>
        <v>15</v>
      </c>
    </row>
    <row r="134" spans="1:18" x14ac:dyDescent="0.25">
      <c r="A134" s="20" t="s">
        <v>2</v>
      </c>
      <c r="B134" s="20" t="s">
        <v>227</v>
      </c>
      <c r="C134" s="20" t="s">
        <v>227</v>
      </c>
      <c r="D134" s="20" t="s">
        <v>143</v>
      </c>
      <c r="E134" s="20" t="str">
        <f t="shared" si="20"/>
        <v>PARE-PARE-ENREKANG</v>
      </c>
      <c r="F134" s="21" t="s">
        <v>8</v>
      </c>
      <c r="G134" s="103"/>
      <c r="H134" s="103"/>
      <c r="I134" s="103">
        <v>4</v>
      </c>
      <c r="J134" s="103">
        <f t="shared" si="24"/>
        <v>4</v>
      </c>
      <c r="L134" s="6" t="s">
        <v>2</v>
      </c>
      <c r="M134" s="28" t="s">
        <v>127</v>
      </c>
      <c r="N134" s="6" t="s">
        <v>8</v>
      </c>
      <c r="O134" s="4">
        <f t="shared" si="21"/>
        <v>0</v>
      </c>
      <c r="P134" s="4">
        <f t="shared" si="22"/>
        <v>0</v>
      </c>
      <c r="Q134" s="4">
        <f t="shared" si="23"/>
        <v>20</v>
      </c>
      <c r="R134" s="4">
        <f t="shared" si="19"/>
        <v>20</v>
      </c>
    </row>
    <row r="135" spans="1:18" x14ac:dyDescent="0.25">
      <c r="A135" s="20" t="s">
        <v>2</v>
      </c>
      <c r="B135" s="20" t="s">
        <v>3</v>
      </c>
      <c r="C135" s="20" t="s">
        <v>3</v>
      </c>
      <c r="D135" s="20" t="s">
        <v>3</v>
      </c>
      <c r="E135" s="20" t="str">
        <f t="shared" ref="E135:E167" si="25">C135&amp;"-"&amp;D135</f>
        <v>GORONTALO-GORONTALO</v>
      </c>
      <c r="F135" s="21" t="s">
        <v>8</v>
      </c>
      <c r="G135" s="103"/>
      <c r="H135" s="103"/>
      <c r="I135" s="103"/>
      <c r="J135" s="103">
        <f t="shared" si="24"/>
        <v>0</v>
      </c>
      <c r="L135" s="6" t="s">
        <v>2</v>
      </c>
      <c r="M135" s="28" t="s">
        <v>128</v>
      </c>
      <c r="N135" s="6" t="s">
        <v>8</v>
      </c>
      <c r="O135" s="4">
        <f t="shared" si="21"/>
        <v>0</v>
      </c>
      <c r="P135" s="4">
        <f t="shared" si="22"/>
        <v>0</v>
      </c>
      <c r="Q135" s="4">
        <f t="shared" si="23"/>
        <v>0</v>
      </c>
      <c r="R135" s="4">
        <f t="shared" si="19"/>
        <v>0</v>
      </c>
    </row>
    <row r="136" spans="1:18" x14ac:dyDescent="0.25">
      <c r="A136" s="20" t="s">
        <v>2</v>
      </c>
      <c r="B136" s="20" t="s">
        <v>3</v>
      </c>
      <c r="C136" s="20" t="s">
        <v>3</v>
      </c>
      <c r="D136" s="20" t="s">
        <v>144</v>
      </c>
      <c r="E136" s="20" t="str">
        <f t="shared" si="25"/>
        <v>GORONTALO-GORONTALO UTARA</v>
      </c>
      <c r="F136" s="21" t="s">
        <v>8</v>
      </c>
      <c r="G136" s="103"/>
      <c r="H136" s="103"/>
      <c r="I136" s="103"/>
      <c r="J136" s="103">
        <f t="shared" si="24"/>
        <v>0</v>
      </c>
      <c r="L136" s="6" t="s">
        <v>2</v>
      </c>
      <c r="M136" s="28" t="s">
        <v>129</v>
      </c>
      <c r="N136" s="6" t="s">
        <v>8</v>
      </c>
      <c r="O136" s="4">
        <f t="shared" si="21"/>
        <v>0</v>
      </c>
      <c r="P136" s="4">
        <f t="shared" si="22"/>
        <v>0</v>
      </c>
      <c r="Q136" s="4">
        <f t="shared" si="23"/>
        <v>4</v>
      </c>
      <c r="R136" s="4">
        <f t="shared" si="19"/>
        <v>4</v>
      </c>
    </row>
    <row r="137" spans="1:18" x14ac:dyDescent="0.25">
      <c r="A137" s="20" t="s">
        <v>2</v>
      </c>
      <c r="B137" s="20" t="s">
        <v>232</v>
      </c>
      <c r="C137" s="20" t="s">
        <v>145</v>
      </c>
      <c r="D137" s="20" t="s">
        <v>145</v>
      </c>
      <c r="E137" s="20" t="str">
        <f t="shared" si="25"/>
        <v>GOWA-GOWA</v>
      </c>
      <c r="F137" s="21" t="s">
        <v>8</v>
      </c>
      <c r="G137" s="103"/>
      <c r="H137" s="103"/>
      <c r="I137" s="103">
        <v>73</v>
      </c>
      <c r="J137" s="103">
        <f t="shared" si="24"/>
        <v>73</v>
      </c>
      <c r="L137" s="6" t="s">
        <v>2</v>
      </c>
      <c r="M137" s="28" t="s">
        <v>130</v>
      </c>
      <c r="N137" s="6" t="s">
        <v>8</v>
      </c>
      <c r="O137" s="4">
        <f t="shared" si="21"/>
        <v>0</v>
      </c>
      <c r="P137" s="4">
        <f t="shared" si="22"/>
        <v>0</v>
      </c>
      <c r="Q137" s="4">
        <f t="shared" si="23"/>
        <v>0</v>
      </c>
      <c r="R137" s="4">
        <f t="shared" si="19"/>
        <v>0</v>
      </c>
    </row>
    <row r="138" spans="1:18" x14ac:dyDescent="0.25">
      <c r="A138" s="20" t="s">
        <v>2</v>
      </c>
      <c r="B138" s="20" t="s">
        <v>229</v>
      </c>
      <c r="C138" s="20" t="s">
        <v>228</v>
      </c>
      <c r="D138" s="20" t="s">
        <v>146</v>
      </c>
      <c r="E138" s="20" t="str">
        <f t="shared" si="25"/>
        <v>TERNATE-HALMAHERA BARAT</v>
      </c>
      <c r="F138" s="21" t="s">
        <v>8</v>
      </c>
      <c r="G138" s="103"/>
      <c r="H138" s="103"/>
      <c r="I138" s="103"/>
      <c r="J138" s="103">
        <f t="shared" si="24"/>
        <v>0</v>
      </c>
      <c r="L138" s="6" t="s">
        <v>2</v>
      </c>
      <c r="M138" s="28" t="s">
        <v>131</v>
      </c>
      <c r="N138" s="6" t="s">
        <v>8</v>
      </c>
      <c r="O138" s="4">
        <f t="shared" ref="O138:O169" si="26">SUMIF($D:$D,$M138,G:G)</f>
        <v>0</v>
      </c>
      <c r="P138" s="4">
        <f t="shared" ref="P138:P169" si="27">SUMIF($D:$D,$M138,H:H)</f>
        <v>0</v>
      </c>
      <c r="Q138" s="4">
        <f t="shared" ref="Q138:Q169" si="28">SUMIF($D:$D,$M138,I:I)</f>
        <v>0</v>
      </c>
      <c r="R138" s="4">
        <f t="shared" si="19"/>
        <v>0</v>
      </c>
    </row>
    <row r="139" spans="1:18" x14ac:dyDescent="0.25">
      <c r="A139" s="20" t="s">
        <v>2</v>
      </c>
      <c r="B139" s="20" t="s">
        <v>229</v>
      </c>
      <c r="C139" s="20" t="s">
        <v>228</v>
      </c>
      <c r="D139" s="20" t="s">
        <v>147</v>
      </c>
      <c r="E139" s="20" t="str">
        <f t="shared" si="25"/>
        <v>TERNATE-HALMAHERA SELATAN</v>
      </c>
      <c r="F139" s="21" t="s">
        <v>8</v>
      </c>
      <c r="G139" s="103"/>
      <c r="H139" s="103"/>
      <c r="I139" s="103"/>
      <c r="J139" s="103">
        <f t="shared" si="24"/>
        <v>0</v>
      </c>
      <c r="L139" s="6" t="s">
        <v>2</v>
      </c>
      <c r="M139" s="28" t="s">
        <v>132</v>
      </c>
      <c r="N139" s="6" t="s">
        <v>8</v>
      </c>
      <c r="O139" s="4">
        <f t="shared" si="26"/>
        <v>0</v>
      </c>
      <c r="P139" s="4">
        <f t="shared" si="27"/>
        <v>0</v>
      </c>
      <c r="Q139" s="4">
        <f t="shared" si="28"/>
        <v>2</v>
      </c>
      <c r="R139" s="4">
        <f t="shared" ref="R139:R202" si="29">SUM(O139:Q139)</f>
        <v>2</v>
      </c>
    </row>
    <row r="140" spans="1:18" x14ac:dyDescent="0.25">
      <c r="A140" s="20" t="s">
        <v>2</v>
      </c>
      <c r="B140" s="20" t="s">
        <v>229</v>
      </c>
      <c r="C140" s="20" t="s">
        <v>228</v>
      </c>
      <c r="D140" s="20" t="s">
        <v>148</v>
      </c>
      <c r="E140" s="20" t="str">
        <f t="shared" si="25"/>
        <v>TERNATE-HALMAHERA TENGAH</v>
      </c>
      <c r="F140" s="21" t="s">
        <v>8</v>
      </c>
      <c r="G140" s="103"/>
      <c r="H140" s="103"/>
      <c r="I140" s="103"/>
      <c r="J140" s="103">
        <f t="shared" si="24"/>
        <v>0</v>
      </c>
      <c r="L140" s="6" t="s">
        <v>2</v>
      </c>
      <c r="M140" s="28" t="s">
        <v>133</v>
      </c>
      <c r="N140" s="6" t="s">
        <v>8</v>
      </c>
      <c r="O140" s="4">
        <f t="shared" si="26"/>
        <v>0</v>
      </c>
      <c r="P140" s="4">
        <f t="shared" si="27"/>
        <v>0</v>
      </c>
      <c r="Q140" s="4">
        <f t="shared" si="28"/>
        <v>0</v>
      </c>
      <c r="R140" s="4">
        <f t="shared" si="29"/>
        <v>0</v>
      </c>
    </row>
    <row r="141" spans="1:18" x14ac:dyDescent="0.25">
      <c r="A141" s="20" t="s">
        <v>2</v>
      </c>
      <c r="B141" s="20" t="s">
        <v>229</v>
      </c>
      <c r="C141" s="20" t="s">
        <v>228</v>
      </c>
      <c r="D141" s="20" t="s">
        <v>149</v>
      </c>
      <c r="E141" s="20" t="str">
        <f t="shared" si="25"/>
        <v>TERNATE-HALMAHERA TIMUR</v>
      </c>
      <c r="F141" s="21" t="s">
        <v>8</v>
      </c>
      <c r="G141" s="103"/>
      <c r="H141" s="103"/>
      <c r="I141" s="103"/>
      <c r="J141" s="103">
        <f t="shared" si="24"/>
        <v>0</v>
      </c>
      <c r="L141" s="6" t="s">
        <v>2</v>
      </c>
      <c r="M141" s="28" t="s">
        <v>134</v>
      </c>
      <c r="N141" s="6" t="s">
        <v>8</v>
      </c>
      <c r="O141" s="4">
        <f t="shared" si="26"/>
        <v>0</v>
      </c>
      <c r="P141" s="4">
        <f t="shared" si="27"/>
        <v>0</v>
      </c>
      <c r="Q141" s="4">
        <f t="shared" si="28"/>
        <v>12</v>
      </c>
      <c r="R141" s="4">
        <f t="shared" si="29"/>
        <v>12</v>
      </c>
    </row>
    <row r="142" spans="1:18" x14ac:dyDescent="0.25">
      <c r="A142" s="20" t="s">
        <v>2</v>
      </c>
      <c r="B142" s="20" t="s">
        <v>229</v>
      </c>
      <c r="C142" s="20" t="s">
        <v>228</v>
      </c>
      <c r="D142" s="20" t="s">
        <v>150</v>
      </c>
      <c r="E142" s="20" t="str">
        <f t="shared" si="25"/>
        <v>TERNATE-HALMAHERA UTARA</v>
      </c>
      <c r="F142" s="21" t="s">
        <v>8</v>
      </c>
      <c r="G142" s="103"/>
      <c r="H142" s="103"/>
      <c r="I142" s="103"/>
      <c r="J142" s="103">
        <f t="shared" si="24"/>
        <v>0</v>
      </c>
      <c r="L142" s="6" t="s">
        <v>2</v>
      </c>
      <c r="M142" s="28" t="s">
        <v>135</v>
      </c>
      <c r="N142" s="6" t="s">
        <v>8</v>
      </c>
      <c r="O142" s="4">
        <f t="shared" si="26"/>
        <v>0</v>
      </c>
      <c r="P142" s="4">
        <f t="shared" si="27"/>
        <v>0</v>
      </c>
      <c r="Q142" s="4">
        <f t="shared" si="28"/>
        <v>0</v>
      </c>
      <c r="R142" s="4">
        <f t="shared" si="29"/>
        <v>0</v>
      </c>
    </row>
    <row r="143" spans="1:18" x14ac:dyDescent="0.25">
      <c r="A143" s="20" t="s">
        <v>2</v>
      </c>
      <c r="B143" s="20" t="s">
        <v>232</v>
      </c>
      <c r="C143" s="20" t="s">
        <v>145</v>
      </c>
      <c r="D143" s="20" t="s">
        <v>151</v>
      </c>
      <c r="E143" s="20" t="str">
        <f t="shared" si="25"/>
        <v>GOWA-JENEPONTO</v>
      </c>
      <c r="F143" s="21" t="s">
        <v>8</v>
      </c>
      <c r="G143" s="103"/>
      <c r="H143" s="103"/>
      <c r="I143" s="103">
        <v>21</v>
      </c>
      <c r="J143" s="103">
        <f t="shared" si="24"/>
        <v>21</v>
      </c>
      <c r="L143" s="6" t="s">
        <v>2</v>
      </c>
      <c r="M143" s="28" t="s">
        <v>136</v>
      </c>
      <c r="N143" s="6" t="s">
        <v>8</v>
      </c>
      <c r="O143" s="4">
        <f t="shared" si="26"/>
        <v>0</v>
      </c>
      <c r="P143" s="4">
        <f t="shared" si="27"/>
        <v>0</v>
      </c>
      <c r="Q143" s="4">
        <f t="shared" si="28"/>
        <v>20</v>
      </c>
      <c r="R143" s="4">
        <f t="shared" si="29"/>
        <v>20</v>
      </c>
    </row>
    <row r="144" spans="1:18" x14ac:dyDescent="0.25">
      <c r="A144" s="20" t="s">
        <v>2</v>
      </c>
      <c r="B144" s="20" t="s">
        <v>229</v>
      </c>
      <c r="C144" s="20" t="s">
        <v>223</v>
      </c>
      <c r="D144" s="20" t="s">
        <v>152</v>
      </c>
      <c r="E144" s="20" t="str">
        <f t="shared" si="25"/>
        <v>BITUNG MINAHASA TALAUD-KEPULAUAN SANGIHE</v>
      </c>
      <c r="F144" s="21" t="s">
        <v>8</v>
      </c>
      <c r="G144" s="103"/>
      <c r="H144" s="103"/>
      <c r="I144" s="103"/>
      <c r="J144" s="103">
        <f t="shared" si="24"/>
        <v>0</v>
      </c>
      <c r="L144" s="6" t="s">
        <v>2</v>
      </c>
      <c r="M144" s="28" t="s">
        <v>137</v>
      </c>
      <c r="N144" s="6" t="s">
        <v>8</v>
      </c>
      <c r="O144" s="4">
        <f t="shared" si="26"/>
        <v>0</v>
      </c>
      <c r="P144" s="4">
        <f t="shared" si="27"/>
        <v>0</v>
      </c>
      <c r="Q144" s="4">
        <f t="shared" si="28"/>
        <v>0</v>
      </c>
      <c r="R144" s="4">
        <f t="shared" si="29"/>
        <v>0</v>
      </c>
    </row>
    <row r="145" spans="1:18" x14ac:dyDescent="0.25">
      <c r="A145" s="20" t="s">
        <v>2</v>
      </c>
      <c r="B145" s="20" t="s">
        <v>232</v>
      </c>
      <c r="C145" s="20" t="s">
        <v>221</v>
      </c>
      <c r="D145" s="20" t="s">
        <v>220</v>
      </c>
      <c r="E145" s="20" t="str">
        <f t="shared" si="25"/>
        <v>BONE BULUKUMBA-KEPULAUAN SELAYAR</v>
      </c>
      <c r="F145" s="21" t="s">
        <v>8</v>
      </c>
      <c r="G145" s="103"/>
      <c r="H145" s="103"/>
      <c r="I145" s="103"/>
      <c r="J145" s="103">
        <f t="shared" si="24"/>
        <v>0</v>
      </c>
      <c r="L145" s="6" t="s">
        <v>2</v>
      </c>
      <c r="M145" s="28" t="s">
        <v>138</v>
      </c>
      <c r="N145" s="6" t="s">
        <v>8</v>
      </c>
      <c r="O145" s="4">
        <f t="shared" si="26"/>
        <v>0</v>
      </c>
      <c r="P145" s="4">
        <f t="shared" si="27"/>
        <v>0</v>
      </c>
      <c r="Q145" s="4">
        <f t="shared" si="28"/>
        <v>0</v>
      </c>
      <c r="R145" s="4">
        <f t="shared" si="29"/>
        <v>0</v>
      </c>
    </row>
    <row r="146" spans="1:18" x14ac:dyDescent="0.25">
      <c r="A146" s="20" t="s">
        <v>2</v>
      </c>
      <c r="B146" s="20" t="s">
        <v>229</v>
      </c>
      <c r="C146" s="20" t="s">
        <v>228</v>
      </c>
      <c r="D146" s="20" t="s">
        <v>153</v>
      </c>
      <c r="E146" s="20" t="str">
        <f t="shared" si="25"/>
        <v>TERNATE-KEPULAUAN SULA</v>
      </c>
      <c r="F146" s="21" t="s">
        <v>8</v>
      </c>
      <c r="G146" s="103"/>
      <c r="H146" s="103"/>
      <c r="I146" s="103"/>
      <c r="J146" s="103">
        <f t="shared" si="24"/>
        <v>0</v>
      </c>
      <c r="L146" s="6" t="s">
        <v>2</v>
      </c>
      <c r="M146" s="28" t="s">
        <v>139</v>
      </c>
      <c r="N146" s="6" t="s">
        <v>8</v>
      </c>
      <c r="O146" s="4">
        <f t="shared" si="26"/>
        <v>0</v>
      </c>
      <c r="P146" s="4">
        <f t="shared" si="27"/>
        <v>0</v>
      </c>
      <c r="Q146" s="4">
        <f t="shared" si="28"/>
        <v>0</v>
      </c>
      <c r="R146" s="4">
        <f t="shared" si="29"/>
        <v>0</v>
      </c>
    </row>
    <row r="147" spans="1:18" x14ac:dyDescent="0.25">
      <c r="A147" s="20" t="s">
        <v>2</v>
      </c>
      <c r="B147" s="20" t="s">
        <v>229</v>
      </c>
      <c r="C147" s="20" t="s">
        <v>223</v>
      </c>
      <c r="D147" s="20" t="s">
        <v>154</v>
      </c>
      <c r="E147" s="20" t="str">
        <f t="shared" si="25"/>
        <v>BITUNG MINAHASA TALAUD-KEPULAUAN TALAUD</v>
      </c>
      <c r="F147" s="21" t="s">
        <v>8</v>
      </c>
      <c r="G147" s="103"/>
      <c r="H147" s="103"/>
      <c r="I147" s="103"/>
      <c r="J147" s="103">
        <f t="shared" si="24"/>
        <v>0</v>
      </c>
      <c r="L147" s="6" t="s">
        <v>2</v>
      </c>
      <c r="M147" s="28" t="s">
        <v>140</v>
      </c>
      <c r="N147" s="6" t="s">
        <v>8</v>
      </c>
      <c r="O147" s="4">
        <f t="shared" si="26"/>
        <v>0</v>
      </c>
      <c r="P147" s="4">
        <f t="shared" si="27"/>
        <v>0</v>
      </c>
      <c r="Q147" s="4">
        <f t="shared" si="28"/>
        <v>0</v>
      </c>
      <c r="R147" s="4">
        <f t="shared" si="29"/>
        <v>0</v>
      </c>
    </row>
    <row r="148" spans="1:18" x14ac:dyDescent="0.25">
      <c r="A148" s="30" t="s">
        <v>2</v>
      </c>
      <c r="B148" s="30" t="s">
        <v>224</v>
      </c>
      <c r="C148" s="30" t="s">
        <v>224</v>
      </c>
      <c r="D148" s="30" t="s">
        <v>155</v>
      </c>
      <c r="E148" s="30" t="str">
        <f t="shared" si="25"/>
        <v>KENDARI-KOLAKA</v>
      </c>
      <c r="F148" s="31" t="s">
        <v>8</v>
      </c>
      <c r="J148" s="103">
        <f t="shared" si="24"/>
        <v>0</v>
      </c>
      <c r="L148" s="6" t="s">
        <v>2</v>
      </c>
      <c r="M148" s="28" t="s">
        <v>141</v>
      </c>
      <c r="N148" s="6" t="s">
        <v>8</v>
      </c>
      <c r="O148" s="4">
        <f t="shared" si="26"/>
        <v>0</v>
      </c>
      <c r="P148" s="4">
        <f t="shared" si="27"/>
        <v>0</v>
      </c>
      <c r="Q148" s="4">
        <f t="shared" si="28"/>
        <v>0</v>
      </c>
      <c r="R148" s="4">
        <f t="shared" si="29"/>
        <v>0</v>
      </c>
    </row>
    <row r="149" spans="1:18" x14ac:dyDescent="0.25">
      <c r="A149" s="20" t="s">
        <v>2</v>
      </c>
      <c r="B149" s="20" t="s">
        <v>224</v>
      </c>
      <c r="C149" s="20" t="s">
        <v>157</v>
      </c>
      <c r="D149" s="20" t="s">
        <v>155</v>
      </c>
      <c r="E149" s="20" t="str">
        <f t="shared" si="25"/>
        <v>KOLAKA UTARA-KOLAKA</v>
      </c>
      <c r="F149" s="21" t="s">
        <v>8</v>
      </c>
      <c r="G149" s="103"/>
      <c r="H149" s="103"/>
      <c r="I149" s="103"/>
      <c r="J149" s="103">
        <f t="shared" si="24"/>
        <v>0</v>
      </c>
      <c r="L149" s="6" t="s">
        <v>2</v>
      </c>
      <c r="M149" s="28" t="s">
        <v>142</v>
      </c>
      <c r="N149" s="6" t="s">
        <v>8</v>
      </c>
      <c r="O149" s="4">
        <f t="shared" si="26"/>
        <v>0</v>
      </c>
      <c r="P149" s="4">
        <f t="shared" si="27"/>
        <v>0</v>
      </c>
      <c r="Q149" s="4">
        <f t="shared" si="28"/>
        <v>0</v>
      </c>
      <c r="R149" s="4">
        <f t="shared" si="29"/>
        <v>0</v>
      </c>
    </row>
    <row r="150" spans="1:18" x14ac:dyDescent="0.25">
      <c r="A150" s="20" t="s">
        <v>2</v>
      </c>
      <c r="B150" s="20" t="s">
        <v>224</v>
      </c>
      <c r="C150" s="20" t="s">
        <v>224</v>
      </c>
      <c r="D150" s="20" t="s">
        <v>156</v>
      </c>
      <c r="E150" s="20" t="str">
        <f t="shared" si="25"/>
        <v>KENDARI-KOLAKA TIMUR</v>
      </c>
      <c r="F150" s="21" t="s">
        <v>8</v>
      </c>
      <c r="G150" s="103"/>
      <c r="H150" s="103"/>
      <c r="I150" s="103"/>
      <c r="J150" s="103">
        <f t="shared" si="24"/>
        <v>0</v>
      </c>
      <c r="L150" s="6" t="s">
        <v>2</v>
      </c>
      <c r="M150" s="28" t="s">
        <v>143</v>
      </c>
      <c r="N150" s="6" t="s">
        <v>8</v>
      </c>
      <c r="O150" s="4">
        <f t="shared" si="26"/>
        <v>0</v>
      </c>
      <c r="P150" s="4">
        <f t="shared" si="27"/>
        <v>0</v>
      </c>
      <c r="Q150" s="4">
        <f t="shared" si="28"/>
        <v>4</v>
      </c>
      <c r="R150" s="4">
        <f t="shared" si="29"/>
        <v>4</v>
      </c>
    </row>
    <row r="151" spans="1:18" x14ac:dyDescent="0.25">
      <c r="A151" s="20" t="s">
        <v>2</v>
      </c>
      <c r="B151" s="20" t="s">
        <v>224</v>
      </c>
      <c r="C151" s="20" t="s">
        <v>157</v>
      </c>
      <c r="D151" s="20" t="s">
        <v>157</v>
      </c>
      <c r="E151" s="20" t="str">
        <f t="shared" si="25"/>
        <v>KOLAKA UTARA-KOLAKA UTARA</v>
      </c>
      <c r="F151" s="21" t="s">
        <v>8</v>
      </c>
      <c r="G151" s="103"/>
      <c r="H151" s="103"/>
      <c r="I151" s="103"/>
      <c r="J151" s="103">
        <f t="shared" si="24"/>
        <v>0</v>
      </c>
      <c r="L151" s="6" t="s">
        <v>2</v>
      </c>
      <c r="M151" s="28" t="s">
        <v>3</v>
      </c>
      <c r="N151" s="6" t="s">
        <v>8</v>
      </c>
      <c r="O151" s="4">
        <f t="shared" si="26"/>
        <v>0</v>
      </c>
      <c r="P151" s="4">
        <f t="shared" si="27"/>
        <v>0</v>
      </c>
      <c r="Q151" s="4">
        <f t="shared" si="28"/>
        <v>0</v>
      </c>
      <c r="R151" s="4">
        <f t="shared" si="29"/>
        <v>0</v>
      </c>
    </row>
    <row r="152" spans="1:18" x14ac:dyDescent="0.25">
      <c r="A152" s="20" t="s">
        <v>2</v>
      </c>
      <c r="B152" s="20" t="s">
        <v>224</v>
      </c>
      <c r="C152" s="20" t="s">
        <v>224</v>
      </c>
      <c r="D152" s="20" t="s">
        <v>158</v>
      </c>
      <c r="E152" s="20" t="str">
        <f t="shared" si="25"/>
        <v>KENDARI-KONAWE</v>
      </c>
      <c r="F152" s="21" t="s">
        <v>8</v>
      </c>
      <c r="G152" s="103"/>
      <c r="H152" s="103"/>
      <c r="I152" s="103"/>
      <c r="J152" s="103">
        <f t="shared" si="24"/>
        <v>0</v>
      </c>
      <c r="L152" s="6" t="s">
        <v>2</v>
      </c>
      <c r="M152" s="28" t="s">
        <v>144</v>
      </c>
      <c r="N152" s="6" t="s">
        <v>8</v>
      </c>
      <c r="O152" s="4">
        <f t="shared" si="26"/>
        <v>0</v>
      </c>
      <c r="P152" s="4">
        <f t="shared" si="27"/>
        <v>0</v>
      </c>
      <c r="Q152" s="4">
        <f t="shared" si="28"/>
        <v>0</v>
      </c>
      <c r="R152" s="4">
        <f t="shared" si="29"/>
        <v>0</v>
      </c>
    </row>
    <row r="153" spans="1:18" x14ac:dyDescent="0.25">
      <c r="A153" s="20" t="s">
        <v>2</v>
      </c>
      <c r="B153" s="20" t="s">
        <v>224</v>
      </c>
      <c r="C153" s="20" t="s">
        <v>224</v>
      </c>
      <c r="D153" s="20" t="s">
        <v>159</v>
      </c>
      <c r="E153" s="20" t="str">
        <f t="shared" si="25"/>
        <v>KENDARI-KONAWE KEPULAUAN</v>
      </c>
      <c r="F153" s="21" t="s">
        <v>8</v>
      </c>
      <c r="G153" s="103"/>
      <c r="H153" s="103"/>
      <c r="I153" s="103"/>
      <c r="J153" s="103">
        <f t="shared" si="24"/>
        <v>0</v>
      </c>
      <c r="L153" s="6" t="s">
        <v>2</v>
      </c>
      <c r="M153" s="28" t="s">
        <v>145</v>
      </c>
      <c r="N153" s="6" t="s">
        <v>8</v>
      </c>
      <c r="O153" s="4">
        <f t="shared" si="26"/>
        <v>0</v>
      </c>
      <c r="P153" s="4">
        <f t="shared" si="27"/>
        <v>0</v>
      </c>
      <c r="Q153" s="4">
        <f t="shared" si="28"/>
        <v>73</v>
      </c>
      <c r="R153" s="4">
        <f t="shared" si="29"/>
        <v>73</v>
      </c>
    </row>
    <row r="154" spans="1:18" x14ac:dyDescent="0.25">
      <c r="A154" s="20" t="s">
        <v>2</v>
      </c>
      <c r="B154" s="20" t="s">
        <v>224</v>
      </c>
      <c r="C154" s="20" t="s">
        <v>224</v>
      </c>
      <c r="D154" s="20" t="s">
        <v>160</v>
      </c>
      <c r="E154" s="20" t="str">
        <f t="shared" si="25"/>
        <v>KENDARI-KONAWE SELATAN</v>
      </c>
      <c r="F154" s="21" t="s">
        <v>8</v>
      </c>
      <c r="G154" s="103"/>
      <c r="H154" s="103"/>
      <c r="I154" s="103"/>
      <c r="J154" s="103">
        <f t="shared" si="24"/>
        <v>0</v>
      </c>
      <c r="L154" s="6" t="s">
        <v>2</v>
      </c>
      <c r="M154" s="28" t="s">
        <v>146</v>
      </c>
      <c r="N154" s="6" t="s">
        <v>8</v>
      </c>
      <c r="O154" s="4">
        <f t="shared" si="26"/>
        <v>0</v>
      </c>
      <c r="P154" s="4">
        <f t="shared" si="27"/>
        <v>0</v>
      </c>
      <c r="Q154" s="4">
        <f t="shared" si="28"/>
        <v>0</v>
      </c>
      <c r="R154" s="4">
        <f t="shared" si="29"/>
        <v>0</v>
      </c>
    </row>
    <row r="155" spans="1:18" x14ac:dyDescent="0.25">
      <c r="A155" s="20" t="s">
        <v>2</v>
      </c>
      <c r="B155" s="20" t="s">
        <v>224</v>
      </c>
      <c r="C155" s="20" t="s">
        <v>224</v>
      </c>
      <c r="D155" s="20" t="s">
        <v>161</v>
      </c>
      <c r="E155" s="20" t="str">
        <f t="shared" si="25"/>
        <v>KENDARI-KONAWE UTARA</v>
      </c>
      <c r="F155" s="21" t="s">
        <v>8</v>
      </c>
      <c r="G155" s="103"/>
      <c r="H155" s="103"/>
      <c r="I155" s="103"/>
      <c r="J155" s="103">
        <f t="shared" si="24"/>
        <v>0</v>
      </c>
      <c r="L155" s="6" t="s">
        <v>2</v>
      </c>
      <c r="M155" s="28" t="s">
        <v>147</v>
      </c>
      <c r="N155" s="6" t="s">
        <v>8</v>
      </c>
      <c r="O155" s="4">
        <f t="shared" si="26"/>
        <v>0</v>
      </c>
      <c r="P155" s="4">
        <f t="shared" si="27"/>
        <v>0</v>
      </c>
      <c r="Q155" s="4">
        <f t="shared" si="28"/>
        <v>0</v>
      </c>
      <c r="R155" s="4">
        <f t="shared" si="29"/>
        <v>0</v>
      </c>
    </row>
    <row r="156" spans="1:18" x14ac:dyDescent="0.25">
      <c r="A156" s="20" t="s">
        <v>2</v>
      </c>
      <c r="B156" s="20" t="s">
        <v>224</v>
      </c>
      <c r="C156" s="20" t="s">
        <v>225</v>
      </c>
      <c r="D156" s="20" t="s">
        <v>162</v>
      </c>
      <c r="E156" s="20" t="str">
        <f t="shared" si="25"/>
        <v>BAU BAU-KOTA BAUBAU</v>
      </c>
      <c r="F156" s="21" t="s">
        <v>8</v>
      </c>
      <c r="G156" s="103"/>
      <c r="H156" s="103"/>
      <c r="I156" s="103"/>
      <c r="J156" s="103">
        <f t="shared" si="24"/>
        <v>0</v>
      </c>
      <c r="L156" s="6" t="s">
        <v>2</v>
      </c>
      <c r="M156" s="28" t="s">
        <v>148</v>
      </c>
      <c r="N156" s="6" t="s">
        <v>8</v>
      </c>
      <c r="O156" s="4">
        <f t="shared" si="26"/>
        <v>0</v>
      </c>
      <c r="P156" s="4">
        <f t="shared" si="27"/>
        <v>0</v>
      </c>
      <c r="Q156" s="4">
        <f t="shared" si="28"/>
        <v>0</v>
      </c>
      <c r="R156" s="4">
        <f t="shared" si="29"/>
        <v>0</v>
      </c>
    </row>
    <row r="157" spans="1:18" x14ac:dyDescent="0.25">
      <c r="A157" s="20" t="s">
        <v>2</v>
      </c>
      <c r="B157" s="20" t="s">
        <v>229</v>
      </c>
      <c r="C157" s="20" t="s">
        <v>223</v>
      </c>
      <c r="D157" s="20" t="s">
        <v>163</v>
      </c>
      <c r="E157" s="20" t="str">
        <f t="shared" si="25"/>
        <v>BITUNG MINAHASA TALAUD-KOTA BITUNG</v>
      </c>
      <c r="F157" s="21" t="s">
        <v>8</v>
      </c>
      <c r="G157" s="103"/>
      <c r="H157" s="103"/>
      <c r="I157" s="103">
        <v>5</v>
      </c>
      <c r="J157" s="103">
        <f t="shared" si="24"/>
        <v>5</v>
      </c>
      <c r="L157" s="6" t="s">
        <v>2</v>
      </c>
      <c r="M157" s="28" t="s">
        <v>149</v>
      </c>
      <c r="N157" s="6" t="s">
        <v>8</v>
      </c>
      <c r="O157" s="4">
        <f t="shared" si="26"/>
        <v>0</v>
      </c>
      <c r="P157" s="4">
        <f t="shared" si="27"/>
        <v>0</v>
      </c>
      <c r="Q157" s="4">
        <f t="shared" si="28"/>
        <v>0</v>
      </c>
      <c r="R157" s="4">
        <f t="shared" si="29"/>
        <v>0</v>
      </c>
    </row>
    <row r="158" spans="1:18" x14ac:dyDescent="0.25">
      <c r="A158" s="20" t="s">
        <v>2</v>
      </c>
      <c r="B158" s="20" t="s">
        <v>3</v>
      </c>
      <c r="C158" s="20" t="s">
        <v>3</v>
      </c>
      <c r="D158" s="20" t="s">
        <v>164</v>
      </c>
      <c r="E158" s="20" t="str">
        <f t="shared" si="25"/>
        <v>GORONTALO-KOTA GORONTALO</v>
      </c>
      <c r="F158" s="21" t="s">
        <v>8</v>
      </c>
      <c r="G158" s="103"/>
      <c r="H158" s="103"/>
      <c r="I158" s="103"/>
      <c r="J158" s="103">
        <f t="shared" si="24"/>
        <v>0</v>
      </c>
      <c r="L158" s="6" t="s">
        <v>2</v>
      </c>
      <c r="M158" s="28" t="s">
        <v>150</v>
      </c>
      <c r="N158" s="6" t="s">
        <v>8</v>
      </c>
      <c r="O158" s="4">
        <f t="shared" si="26"/>
        <v>0</v>
      </c>
      <c r="P158" s="4">
        <f t="shared" si="27"/>
        <v>0</v>
      </c>
      <c r="Q158" s="4">
        <f t="shared" si="28"/>
        <v>0</v>
      </c>
      <c r="R158" s="4">
        <f t="shared" si="29"/>
        <v>0</v>
      </c>
    </row>
    <row r="159" spans="1:18" x14ac:dyDescent="0.25">
      <c r="A159" s="20" t="s">
        <v>2</v>
      </c>
      <c r="B159" s="20" t="s">
        <v>224</v>
      </c>
      <c r="C159" s="20" t="s">
        <v>224</v>
      </c>
      <c r="D159" s="20" t="s">
        <v>165</v>
      </c>
      <c r="E159" s="20" t="str">
        <f t="shared" si="25"/>
        <v>KENDARI-KOTA KENDARI</v>
      </c>
      <c r="F159" s="21" t="s">
        <v>8</v>
      </c>
      <c r="G159" s="103"/>
      <c r="H159" s="103"/>
      <c r="I159" s="103"/>
      <c r="J159" s="103">
        <f t="shared" si="24"/>
        <v>0</v>
      </c>
      <c r="L159" s="6" t="s">
        <v>2</v>
      </c>
      <c r="M159" s="28" t="s">
        <v>151</v>
      </c>
      <c r="N159" s="6" t="s">
        <v>8</v>
      </c>
      <c r="O159" s="4">
        <f t="shared" si="26"/>
        <v>0</v>
      </c>
      <c r="P159" s="4">
        <f t="shared" si="27"/>
        <v>0</v>
      </c>
      <c r="Q159" s="4">
        <f t="shared" si="28"/>
        <v>21</v>
      </c>
      <c r="R159" s="4">
        <f t="shared" si="29"/>
        <v>21</v>
      </c>
    </row>
    <row r="160" spans="1:18" x14ac:dyDescent="0.25">
      <c r="A160" s="20" t="s">
        <v>2</v>
      </c>
      <c r="B160" s="20" t="s">
        <v>229</v>
      </c>
      <c r="C160" s="20" t="s">
        <v>223</v>
      </c>
      <c r="D160" s="20" t="s">
        <v>166</v>
      </c>
      <c r="E160" s="20" t="str">
        <f t="shared" si="25"/>
        <v>BITUNG MINAHASA TALAUD-KOTA KOTAMOBAGU</v>
      </c>
      <c r="F160" s="21" t="s">
        <v>8</v>
      </c>
      <c r="G160" s="103"/>
      <c r="H160" s="103"/>
      <c r="I160" s="103">
        <v>6</v>
      </c>
      <c r="J160" s="103">
        <f t="shared" si="24"/>
        <v>6</v>
      </c>
      <c r="L160" s="6" t="s">
        <v>2</v>
      </c>
      <c r="M160" s="28" t="s">
        <v>152</v>
      </c>
      <c r="N160" s="6" t="s">
        <v>8</v>
      </c>
      <c r="O160" s="4">
        <f t="shared" si="26"/>
        <v>0</v>
      </c>
      <c r="P160" s="4">
        <f t="shared" si="27"/>
        <v>0</v>
      </c>
      <c r="Q160" s="4">
        <f t="shared" si="28"/>
        <v>0</v>
      </c>
      <c r="R160" s="4">
        <f t="shared" si="29"/>
        <v>0</v>
      </c>
    </row>
    <row r="161" spans="1:18" x14ac:dyDescent="0.25">
      <c r="A161" s="20" t="s">
        <v>2</v>
      </c>
      <c r="B161" s="20" t="s">
        <v>232</v>
      </c>
      <c r="C161" s="20" t="s">
        <v>145</v>
      </c>
      <c r="D161" s="20" t="s">
        <v>167</v>
      </c>
      <c r="E161" s="20" t="str">
        <f t="shared" si="25"/>
        <v>GOWA-KOTA MAKASSAR</v>
      </c>
      <c r="F161" s="21" t="s">
        <v>8</v>
      </c>
      <c r="G161" s="103"/>
      <c r="H161" s="103"/>
      <c r="I161" s="103">
        <v>49</v>
      </c>
      <c r="J161" s="103">
        <f t="shared" si="24"/>
        <v>49</v>
      </c>
      <c r="L161" s="6" t="s">
        <v>2</v>
      </c>
      <c r="M161" s="28" t="s">
        <v>220</v>
      </c>
      <c r="N161" s="6" t="s">
        <v>8</v>
      </c>
      <c r="O161" s="4">
        <f t="shared" si="26"/>
        <v>0</v>
      </c>
      <c r="P161" s="4">
        <f t="shared" si="27"/>
        <v>0</v>
      </c>
      <c r="Q161" s="4">
        <f t="shared" si="28"/>
        <v>0</v>
      </c>
      <c r="R161" s="4">
        <f t="shared" si="29"/>
        <v>0</v>
      </c>
    </row>
    <row r="162" spans="1:18" x14ac:dyDescent="0.25">
      <c r="A162" s="20" t="s">
        <v>2</v>
      </c>
      <c r="B162" s="20" t="s">
        <v>232</v>
      </c>
      <c r="C162" s="20" t="s">
        <v>231</v>
      </c>
      <c r="D162" s="20" t="s">
        <v>167</v>
      </c>
      <c r="E162" s="20" t="str">
        <f t="shared" si="25"/>
        <v>MAKASSAR INNER-KOTA MAKASSAR</v>
      </c>
      <c r="F162" s="21" t="s">
        <v>8</v>
      </c>
      <c r="G162" s="103"/>
      <c r="H162" s="103"/>
      <c r="I162" s="103">
        <v>105</v>
      </c>
      <c r="J162" s="103">
        <f t="shared" si="24"/>
        <v>105</v>
      </c>
      <c r="L162" s="6" t="s">
        <v>2</v>
      </c>
      <c r="M162" s="28" t="s">
        <v>153</v>
      </c>
      <c r="N162" s="6" t="s">
        <v>8</v>
      </c>
      <c r="O162" s="4">
        <f t="shared" si="26"/>
        <v>0</v>
      </c>
      <c r="P162" s="4">
        <f t="shared" si="27"/>
        <v>0</v>
      </c>
      <c r="Q162" s="4">
        <f t="shared" si="28"/>
        <v>0</v>
      </c>
      <c r="R162" s="4">
        <f t="shared" si="29"/>
        <v>0</v>
      </c>
    </row>
    <row r="163" spans="1:18" x14ac:dyDescent="0.25">
      <c r="A163" s="20" t="s">
        <v>2</v>
      </c>
      <c r="B163" s="20" t="s">
        <v>229</v>
      </c>
      <c r="C163" s="20" t="s">
        <v>229</v>
      </c>
      <c r="D163" s="20" t="s">
        <v>168</v>
      </c>
      <c r="E163" s="20" t="str">
        <f t="shared" si="25"/>
        <v>MANADO-KOTA MANADO</v>
      </c>
      <c r="F163" s="21" t="s">
        <v>8</v>
      </c>
      <c r="G163" s="103"/>
      <c r="H163" s="103"/>
      <c r="I163" s="103">
        <v>30</v>
      </c>
      <c r="J163" s="103">
        <f t="shared" si="24"/>
        <v>30</v>
      </c>
      <c r="L163" s="6" t="s">
        <v>2</v>
      </c>
      <c r="M163" s="28" t="s">
        <v>154</v>
      </c>
      <c r="N163" s="6" t="s">
        <v>8</v>
      </c>
      <c r="O163" s="4">
        <f t="shared" si="26"/>
        <v>0</v>
      </c>
      <c r="P163" s="4">
        <f t="shared" si="27"/>
        <v>0</v>
      </c>
      <c r="Q163" s="4">
        <f t="shared" si="28"/>
        <v>0</v>
      </c>
      <c r="R163" s="4">
        <f t="shared" si="29"/>
        <v>0</v>
      </c>
    </row>
    <row r="164" spans="1:18" x14ac:dyDescent="0.25">
      <c r="A164" s="20" t="s">
        <v>2</v>
      </c>
      <c r="B164" s="20" t="s">
        <v>227</v>
      </c>
      <c r="C164" s="20" t="s">
        <v>230</v>
      </c>
      <c r="D164" s="20" t="s">
        <v>169</v>
      </c>
      <c r="E164" s="20" t="str">
        <f t="shared" si="25"/>
        <v>PALOPO SOROWAKO-KOTA PALOPO</v>
      </c>
      <c r="F164" s="21" t="s">
        <v>8</v>
      </c>
      <c r="G164" s="103"/>
      <c r="H164" s="103"/>
      <c r="I164" s="103">
        <v>5</v>
      </c>
      <c r="J164" s="103">
        <f t="shared" si="24"/>
        <v>5</v>
      </c>
      <c r="L164" s="6" t="s">
        <v>2</v>
      </c>
      <c r="M164" s="28" t="s">
        <v>155</v>
      </c>
      <c r="N164" s="6" t="s">
        <v>8</v>
      </c>
      <c r="O164" s="4">
        <f t="shared" si="26"/>
        <v>0</v>
      </c>
      <c r="P164" s="4">
        <f t="shared" si="27"/>
        <v>0</v>
      </c>
      <c r="Q164" s="4">
        <f t="shared" si="28"/>
        <v>0</v>
      </c>
      <c r="R164" s="4">
        <f t="shared" si="29"/>
        <v>0</v>
      </c>
    </row>
    <row r="165" spans="1:18" x14ac:dyDescent="0.25">
      <c r="A165" s="20" t="s">
        <v>2</v>
      </c>
      <c r="B165" s="20" t="s">
        <v>226</v>
      </c>
      <c r="C165" s="20" t="s">
        <v>226</v>
      </c>
      <c r="D165" s="20" t="s">
        <v>170</v>
      </c>
      <c r="E165" s="20" t="str">
        <f t="shared" si="25"/>
        <v>PALU-KOTA PALU</v>
      </c>
      <c r="F165" s="21" t="s">
        <v>8</v>
      </c>
      <c r="G165" s="103"/>
      <c r="H165" s="103"/>
      <c r="I165" s="103"/>
      <c r="J165" s="103">
        <f t="shared" si="24"/>
        <v>0</v>
      </c>
      <c r="L165" s="6" t="s">
        <v>2</v>
      </c>
      <c r="M165" s="28" t="s">
        <v>156</v>
      </c>
      <c r="N165" s="6" t="s">
        <v>8</v>
      </c>
      <c r="O165" s="4">
        <f t="shared" si="26"/>
        <v>0</v>
      </c>
      <c r="P165" s="4">
        <f t="shared" si="27"/>
        <v>0</v>
      </c>
      <c r="Q165" s="4">
        <f t="shared" si="28"/>
        <v>0</v>
      </c>
      <c r="R165" s="4">
        <f t="shared" si="29"/>
        <v>0</v>
      </c>
    </row>
    <row r="166" spans="1:18" x14ac:dyDescent="0.25">
      <c r="A166" s="20" t="s">
        <v>2</v>
      </c>
      <c r="B166" s="20" t="s">
        <v>227</v>
      </c>
      <c r="C166" s="20" t="s">
        <v>227</v>
      </c>
      <c r="D166" s="20" t="s">
        <v>171</v>
      </c>
      <c r="E166" s="20" t="str">
        <f t="shared" si="25"/>
        <v>PARE-PARE-KOTA PARE-PARE</v>
      </c>
      <c r="F166" s="21" t="s">
        <v>8</v>
      </c>
      <c r="G166" s="103"/>
      <c r="H166" s="103"/>
      <c r="I166" s="103">
        <v>13</v>
      </c>
      <c r="J166" s="103">
        <f t="shared" si="24"/>
        <v>13</v>
      </c>
      <c r="L166" s="6" t="s">
        <v>2</v>
      </c>
      <c r="M166" s="28" t="s">
        <v>157</v>
      </c>
      <c r="N166" s="6" t="s">
        <v>8</v>
      </c>
      <c r="O166" s="4">
        <f t="shared" si="26"/>
        <v>0</v>
      </c>
      <c r="P166" s="4">
        <f t="shared" si="27"/>
        <v>0</v>
      </c>
      <c r="Q166" s="4">
        <f t="shared" si="28"/>
        <v>0</v>
      </c>
      <c r="R166" s="4">
        <f t="shared" si="29"/>
        <v>0</v>
      </c>
    </row>
    <row r="167" spans="1:18" x14ac:dyDescent="0.25">
      <c r="A167" s="20" t="s">
        <v>2</v>
      </c>
      <c r="B167" s="20" t="s">
        <v>229</v>
      </c>
      <c r="C167" s="20" t="s">
        <v>228</v>
      </c>
      <c r="D167" s="20" t="s">
        <v>172</v>
      </c>
      <c r="E167" s="20" t="str">
        <f t="shared" si="25"/>
        <v>TERNATE-KOTA TERNATE</v>
      </c>
      <c r="F167" s="21" t="s">
        <v>8</v>
      </c>
      <c r="G167" s="103"/>
      <c r="H167" s="103"/>
      <c r="I167" s="103"/>
      <c r="J167" s="103">
        <f t="shared" si="24"/>
        <v>0</v>
      </c>
      <c r="L167" s="6" t="s">
        <v>2</v>
      </c>
      <c r="M167" s="28" t="s">
        <v>158</v>
      </c>
      <c r="N167" s="6" t="s">
        <v>8</v>
      </c>
      <c r="O167" s="4">
        <f t="shared" si="26"/>
        <v>0</v>
      </c>
      <c r="P167" s="4">
        <f t="shared" si="27"/>
        <v>0</v>
      </c>
      <c r="Q167" s="4">
        <f t="shared" si="28"/>
        <v>0</v>
      </c>
      <c r="R167" s="4">
        <f t="shared" si="29"/>
        <v>0</v>
      </c>
    </row>
    <row r="168" spans="1:18" x14ac:dyDescent="0.25">
      <c r="A168" s="20" t="s">
        <v>2</v>
      </c>
      <c r="B168" s="20" t="s">
        <v>229</v>
      </c>
      <c r="C168" s="20" t="s">
        <v>228</v>
      </c>
      <c r="D168" s="20" t="s">
        <v>173</v>
      </c>
      <c r="E168" s="20" t="str">
        <f t="shared" ref="E168:E199" si="30">C168&amp;"-"&amp;D168</f>
        <v>TERNATE-KOTA TIDORE KEPULAUAN</v>
      </c>
      <c r="F168" s="21" t="s">
        <v>8</v>
      </c>
      <c r="G168" s="103"/>
      <c r="H168" s="103"/>
      <c r="I168" s="103"/>
      <c r="J168" s="103">
        <f t="shared" si="24"/>
        <v>0</v>
      </c>
      <c r="L168" s="6" t="s">
        <v>2</v>
      </c>
      <c r="M168" s="28" t="s">
        <v>159</v>
      </c>
      <c r="N168" s="6" t="s">
        <v>8</v>
      </c>
      <c r="O168" s="4">
        <f t="shared" si="26"/>
        <v>0</v>
      </c>
      <c r="P168" s="4">
        <f t="shared" si="27"/>
        <v>0</v>
      </c>
      <c r="Q168" s="4">
        <f t="shared" si="28"/>
        <v>0</v>
      </c>
      <c r="R168" s="4">
        <f t="shared" si="29"/>
        <v>0</v>
      </c>
    </row>
    <row r="169" spans="1:18" x14ac:dyDescent="0.25">
      <c r="A169" s="20" t="s">
        <v>2</v>
      </c>
      <c r="B169" s="20" t="s">
        <v>229</v>
      </c>
      <c r="C169" s="20" t="s">
        <v>223</v>
      </c>
      <c r="D169" s="20" t="s">
        <v>174</v>
      </c>
      <c r="E169" s="20" t="str">
        <f t="shared" si="30"/>
        <v>BITUNG MINAHASA TALAUD-KOTA TOMOHON</v>
      </c>
      <c r="F169" s="21" t="s">
        <v>8</v>
      </c>
      <c r="G169" s="103"/>
      <c r="H169" s="103"/>
      <c r="I169" s="103">
        <v>8</v>
      </c>
      <c r="J169" s="103">
        <f t="shared" si="24"/>
        <v>8</v>
      </c>
      <c r="L169" s="6" t="s">
        <v>2</v>
      </c>
      <c r="M169" s="28" t="s">
        <v>160</v>
      </c>
      <c r="N169" s="6" t="s">
        <v>8</v>
      </c>
      <c r="O169" s="4">
        <f t="shared" si="26"/>
        <v>0</v>
      </c>
      <c r="P169" s="4">
        <f t="shared" si="27"/>
        <v>0</v>
      </c>
      <c r="Q169" s="4">
        <f t="shared" si="28"/>
        <v>0</v>
      </c>
      <c r="R169" s="4">
        <f t="shared" si="29"/>
        <v>0</v>
      </c>
    </row>
    <row r="170" spans="1:18" x14ac:dyDescent="0.25">
      <c r="A170" s="20" t="s">
        <v>2</v>
      </c>
      <c r="B170" s="20" t="s">
        <v>227</v>
      </c>
      <c r="C170" s="20" t="s">
        <v>230</v>
      </c>
      <c r="D170" s="20" t="s">
        <v>175</v>
      </c>
      <c r="E170" s="20" t="str">
        <f t="shared" si="30"/>
        <v>PALOPO SOROWAKO-LUWU</v>
      </c>
      <c r="F170" s="21" t="s">
        <v>8</v>
      </c>
      <c r="G170" s="103"/>
      <c r="H170" s="103"/>
      <c r="I170" s="103">
        <v>9</v>
      </c>
      <c r="J170" s="103">
        <f t="shared" si="24"/>
        <v>9</v>
      </c>
      <c r="L170" s="6" t="s">
        <v>2</v>
      </c>
      <c r="M170" s="28" t="s">
        <v>161</v>
      </c>
      <c r="N170" s="6" t="s">
        <v>8</v>
      </c>
      <c r="O170" s="4">
        <f t="shared" ref="O170:O201" si="31">SUMIF($D:$D,$M170,G:G)</f>
        <v>0</v>
      </c>
      <c r="P170" s="4">
        <f t="shared" ref="P170:P201" si="32">SUMIF($D:$D,$M170,H:H)</f>
        <v>0</v>
      </c>
      <c r="Q170" s="4">
        <f t="shared" ref="Q170:Q201" si="33">SUMIF($D:$D,$M170,I:I)</f>
        <v>0</v>
      </c>
      <c r="R170" s="4">
        <f t="shared" si="29"/>
        <v>0</v>
      </c>
    </row>
    <row r="171" spans="1:18" x14ac:dyDescent="0.25">
      <c r="A171" s="20" t="s">
        <v>2</v>
      </c>
      <c r="B171" s="20" t="s">
        <v>227</v>
      </c>
      <c r="C171" s="20" t="s">
        <v>230</v>
      </c>
      <c r="D171" s="20" t="s">
        <v>176</v>
      </c>
      <c r="E171" s="20" t="str">
        <f t="shared" si="30"/>
        <v>PALOPO SOROWAKO-LUWU TIMUR</v>
      </c>
      <c r="F171" s="21" t="s">
        <v>8</v>
      </c>
      <c r="G171" s="103"/>
      <c r="H171" s="103"/>
      <c r="I171" s="103"/>
      <c r="J171" s="103">
        <f t="shared" si="24"/>
        <v>0</v>
      </c>
      <c r="L171" s="6" t="s">
        <v>2</v>
      </c>
      <c r="M171" s="28" t="s">
        <v>162</v>
      </c>
      <c r="N171" s="6" t="s">
        <v>8</v>
      </c>
      <c r="O171" s="4">
        <f t="shared" si="31"/>
        <v>0</v>
      </c>
      <c r="P171" s="4">
        <f t="shared" si="32"/>
        <v>0</v>
      </c>
      <c r="Q171" s="4">
        <f t="shared" si="33"/>
        <v>0</v>
      </c>
      <c r="R171" s="4">
        <f t="shared" si="29"/>
        <v>0</v>
      </c>
    </row>
    <row r="172" spans="1:18" x14ac:dyDescent="0.25">
      <c r="A172" s="20" t="s">
        <v>2</v>
      </c>
      <c r="B172" s="20" t="s">
        <v>227</v>
      </c>
      <c r="C172" s="20" t="s">
        <v>230</v>
      </c>
      <c r="D172" s="20" t="s">
        <v>177</v>
      </c>
      <c r="E172" s="20" t="str">
        <f t="shared" si="30"/>
        <v>PALOPO SOROWAKO-LUWU UTARA</v>
      </c>
      <c r="F172" s="21" t="s">
        <v>8</v>
      </c>
      <c r="G172" s="103"/>
      <c r="H172" s="103"/>
      <c r="I172" s="103">
        <v>8</v>
      </c>
      <c r="J172" s="103">
        <f t="shared" si="24"/>
        <v>8</v>
      </c>
      <c r="L172" s="6" t="s">
        <v>2</v>
      </c>
      <c r="M172" s="28" t="s">
        <v>163</v>
      </c>
      <c r="N172" s="6" t="s">
        <v>8</v>
      </c>
      <c r="O172" s="4">
        <f t="shared" si="31"/>
        <v>0</v>
      </c>
      <c r="P172" s="4">
        <f t="shared" si="32"/>
        <v>0</v>
      </c>
      <c r="Q172" s="4">
        <f t="shared" si="33"/>
        <v>5</v>
      </c>
      <c r="R172" s="4">
        <f t="shared" si="29"/>
        <v>5</v>
      </c>
    </row>
    <row r="173" spans="1:18" x14ac:dyDescent="0.25">
      <c r="A173" s="20" t="s">
        <v>2</v>
      </c>
      <c r="B173" s="20" t="s">
        <v>227</v>
      </c>
      <c r="C173" s="20" t="s">
        <v>180</v>
      </c>
      <c r="D173" s="20" t="s">
        <v>178</v>
      </c>
      <c r="E173" s="20" t="str">
        <f t="shared" si="30"/>
        <v>MAMUJU-MAJENE</v>
      </c>
      <c r="F173" s="21" t="s">
        <v>8</v>
      </c>
      <c r="G173" s="103"/>
      <c r="H173" s="103"/>
      <c r="I173" s="103"/>
      <c r="J173" s="103">
        <f t="shared" si="24"/>
        <v>0</v>
      </c>
      <c r="L173" s="6" t="s">
        <v>2</v>
      </c>
      <c r="M173" s="28" t="s">
        <v>164</v>
      </c>
      <c r="N173" s="6" t="s">
        <v>8</v>
      </c>
      <c r="O173" s="4">
        <f t="shared" si="31"/>
        <v>0</v>
      </c>
      <c r="P173" s="4">
        <f t="shared" si="32"/>
        <v>0</v>
      </c>
      <c r="Q173" s="4">
        <f t="shared" si="33"/>
        <v>0</v>
      </c>
      <c r="R173" s="4">
        <f t="shared" si="29"/>
        <v>0</v>
      </c>
    </row>
    <row r="174" spans="1:18" x14ac:dyDescent="0.25">
      <c r="A174" s="20" t="s">
        <v>2</v>
      </c>
      <c r="B174" s="20" t="s">
        <v>227</v>
      </c>
      <c r="C174" s="20" t="s">
        <v>180</v>
      </c>
      <c r="D174" s="20" t="s">
        <v>179</v>
      </c>
      <c r="E174" s="20" t="str">
        <f t="shared" si="30"/>
        <v>MAMUJU-MAMASA</v>
      </c>
      <c r="F174" s="21" t="s">
        <v>8</v>
      </c>
      <c r="G174" s="103"/>
      <c r="H174" s="103"/>
      <c r="I174" s="103"/>
      <c r="J174" s="103">
        <f t="shared" si="24"/>
        <v>0</v>
      </c>
      <c r="L174" s="6" t="s">
        <v>2</v>
      </c>
      <c r="M174" s="28" t="s">
        <v>165</v>
      </c>
      <c r="N174" s="6" t="s">
        <v>8</v>
      </c>
      <c r="O174" s="4">
        <f t="shared" si="31"/>
        <v>0</v>
      </c>
      <c r="P174" s="4">
        <f t="shared" si="32"/>
        <v>0</v>
      </c>
      <c r="Q174" s="4">
        <f t="shared" si="33"/>
        <v>0</v>
      </c>
      <c r="R174" s="4">
        <f t="shared" si="29"/>
        <v>0</v>
      </c>
    </row>
    <row r="175" spans="1:18" x14ac:dyDescent="0.25">
      <c r="A175" s="20" t="s">
        <v>2</v>
      </c>
      <c r="B175" s="20" t="s">
        <v>227</v>
      </c>
      <c r="C175" s="20" t="s">
        <v>180</v>
      </c>
      <c r="D175" s="20" t="s">
        <v>180</v>
      </c>
      <c r="E175" s="20" t="str">
        <f t="shared" si="30"/>
        <v>MAMUJU-MAMUJU</v>
      </c>
      <c r="F175" s="21" t="s">
        <v>8</v>
      </c>
      <c r="G175" s="103"/>
      <c r="H175" s="103"/>
      <c r="I175" s="103"/>
      <c r="J175" s="103">
        <f t="shared" si="24"/>
        <v>0</v>
      </c>
      <c r="L175" s="6" t="s">
        <v>2</v>
      </c>
      <c r="M175" s="28" t="s">
        <v>166</v>
      </c>
      <c r="N175" s="6" t="s">
        <v>8</v>
      </c>
      <c r="O175" s="4">
        <f t="shared" si="31"/>
        <v>0</v>
      </c>
      <c r="P175" s="4">
        <f t="shared" si="32"/>
        <v>0</v>
      </c>
      <c r="Q175" s="4">
        <f t="shared" si="33"/>
        <v>6</v>
      </c>
      <c r="R175" s="4">
        <f t="shared" si="29"/>
        <v>6</v>
      </c>
    </row>
    <row r="176" spans="1:18" x14ac:dyDescent="0.25">
      <c r="A176" s="20" t="s">
        <v>2</v>
      </c>
      <c r="B176" s="20" t="s">
        <v>227</v>
      </c>
      <c r="C176" s="20" t="s">
        <v>180</v>
      </c>
      <c r="D176" s="20" t="s">
        <v>181</v>
      </c>
      <c r="E176" s="20" t="str">
        <f t="shared" si="30"/>
        <v>MAMUJU-MAMUJU TENGAH</v>
      </c>
      <c r="F176" s="21" t="s">
        <v>8</v>
      </c>
      <c r="G176" s="103"/>
      <c r="H176" s="103"/>
      <c r="I176" s="103"/>
      <c r="J176" s="103">
        <f t="shared" si="24"/>
        <v>0</v>
      </c>
      <c r="L176" s="6" t="s">
        <v>2</v>
      </c>
      <c r="M176" s="28" t="s">
        <v>167</v>
      </c>
      <c r="N176" s="6" t="s">
        <v>8</v>
      </c>
      <c r="O176" s="4">
        <f t="shared" si="31"/>
        <v>0</v>
      </c>
      <c r="P176" s="4">
        <f t="shared" si="32"/>
        <v>0</v>
      </c>
      <c r="Q176" s="4">
        <f t="shared" si="33"/>
        <v>154</v>
      </c>
      <c r="R176" s="4">
        <f t="shared" si="29"/>
        <v>154</v>
      </c>
    </row>
    <row r="177" spans="1:18" x14ac:dyDescent="0.25">
      <c r="A177" s="20" t="s">
        <v>2</v>
      </c>
      <c r="B177" s="20" t="s">
        <v>226</v>
      </c>
      <c r="C177" s="20" t="s">
        <v>226</v>
      </c>
      <c r="D177" s="20" t="s">
        <v>182</v>
      </c>
      <c r="E177" s="20" t="str">
        <f t="shared" si="30"/>
        <v>PALU-MAMUJU UTARA</v>
      </c>
      <c r="F177" s="21" t="s">
        <v>8</v>
      </c>
      <c r="G177" s="103"/>
      <c r="H177" s="103"/>
      <c r="I177" s="103"/>
      <c r="J177" s="103">
        <f t="shared" si="24"/>
        <v>0</v>
      </c>
      <c r="L177" s="6" t="s">
        <v>2</v>
      </c>
      <c r="M177" s="28" t="s">
        <v>168</v>
      </c>
      <c r="N177" s="6" t="s">
        <v>8</v>
      </c>
      <c r="O177" s="4">
        <f t="shared" si="31"/>
        <v>0</v>
      </c>
      <c r="P177" s="4">
        <f t="shared" si="32"/>
        <v>0</v>
      </c>
      <c r="Q177" s="4">
        <f t="shared" si="33"/>
        <v>30</v>
      </c>
      <c r="R177" s="4">
        <f t="shared" si="29"/>
        <v>30</v>
      </c>
    </row>
    <row r="178" spans="1:18" x14ac:dyDescent="0.25">
      <c r="A178" s="20" t="s">
        <v>2</v>
      </c>
      <c r="B178" s="20" t="s">
        <v>232</v>
      </c>
      <c r="C178" s="20" t="s">
        <v>222</v>
      </c>
      <c r="D178" s="20" t="s">
        <v>183</v>
      </c>
      <c r="E178" s="20" t="str">
        <f t="shared" si="30"/>
        <v>BARRU MAROS-MAROS</v>
      </c>
      <c r="F178" s="21" t="s">
        <v>8</v>
      </c>
      <c r="G178" s="103"/>
      <c r="H178" s="103"/>
      <c r="I178" s="103">
        <v>60</v>
      </c>
      <c r="J178" s="103">
        <f t="shared" si="24"/>
        <v>60</v>
      </c>
      <c r="L178" s="6" t="s">
        <v>2</v>
      </c>
      <c r="M178" s="28" t="s">
        <v>169</v>
      </c>
      <c r="N178" s="6" t="s">
        <v>8</v>
      </c>
      <c r="O178" s="4">
        <f t="shared" si="31"/>
        <v>0</v>
      </c>
      <c r="P178" s="4">
        <f t="shared" si="32"/>
        <v>0</v>
      </c>
      <c r="Q178" s="4">
        <f t="shared" si="33"/>
        <v>5</v>
      </c>
      <c r="R178" s="4">
        <f t="shared" si="29"/>
        <v>5</v>
      </c>
    </row>
    <row r="179" spans="1:18" x14ac:dyDescent="0.25">
      <c r="A179" s="20" t="s">
        <v>2</v>
      </c>
      <c r="B179" s="20" t="s">
        <v>229</v>
      </c>
      <c r="C179" s="20" t="s">
        <v>223</v>
      </c>
      <c r="D179" s="20" t="s">
        <v>184</v>
      </c>
      <c r="E179" s="20" t="str">
        <f t="shared" si="30"/>
        <v>BITUNG MINAHASA TALAUD-MINAHASA</v>
      </c>
      <c r="F179" s="21" t="s">
        <v>8</v>
      </c>
      <c r="G179" s="103"/>
      <c r="H179" s="103"/>
      <c r="I179" s="103">
        <v>13</v>
      </c>
      <c r="J179" s="103">
        <f t="shared" si="24"/>
        <v>13</v>
      </c>
      <c r="L179" s="6" t="s">
        <v>2</v>
      </c>
      <c r="M179" s="28" t="s">
        <v>170</v>
      </c>
      <c r="N179" s="6" t="s">
        <v>8</v>
      </c>
      <c r="O179" s="4">
        <f t="shared" si="31"/>
        <v>0</v>
      </c>
      <c r="P179" s="4">
        <f t="shared" si="32"/>
        <v>0</v>
      </c>
      <c r="Q179" s="4">
        <f t="shared" si="33"/>
        <v>0</v>
      </c>
      <c r="R179" s="4">
        <f t="shared" si="29"/>
        <v>0</v>
      </c>
    </row>
    <row r="180" spans="1:18" x14ac:dyDescent="0.25">
      <c r="A180" s="20" t="s">
        <v>2</v>
      </c>
      <c r="B180" s="20" t="s">
        <v>229</v>
      </c>
      <c r="C180" s="20" t="s">
        <v>223</v>
      </c>
      <c r="D180" s="20" t="s">
        <v>185</v>
      </c>
      <c r="E180" s="20" t="str">
        <f t="shared" si="30"/>
        <v>BITUNG MINAHASA TALAUD-MINAHASA SELATAN</v>
      </c>
      <c r="F180" s="21" t="s">
        <v>8</v>
      </c>
      <c r="G180" s="103"/>
      <c r="H180" s="103"/>
      <c r="I180" s="103">
        <v>4</v>
      </c>
      <c r="J180" s="103">
        <f t="shared" si="24"/>
        <v>4</v>
      </c>
      <c r="L180" s="6" t="s">
        <v>2</v>
      </c>
      <c r="M180" s="28" t="s">
        <v>171</v>
      </c>
      <c r="N180" s="6" t="s">
        <v>8</v>
      </c>
      <c r="O180" s="4">
        <f t="shared" si="31"/>
        <v>0</v>
      </c>
      <c r="P180" s="4">
        <f t="shared" si="32"/>
        <v>0</v>
      </c>
      <c r="Q180" s="4">
        <f t="shared" si="33"/>
        <v>13</v>
      </c>
      <c r="R180" s="4">
        <f t="shared" si="29"/>
        <v>13</v>
      </c>
    </row>
    <row r="181" spans="1:18" x14ac:dyDescent="0.25">
      <c r="A181" s="20" t="s">
        <v>2</v>
      </c>
      <c r="B181" s="20" t="s">
        <v>229</v>
      </c>
      <c r="C181" s="20" t="s">
        <v>223</v>
      </c>
      <c r="D181" s="20" t="s">
        <v>186</v>
      </c>
      <c r="E181" s="20" t="str">
        <f t="shared" si="30"/>
        <v>BITUNG MINAHASA TALAUD-MINAHASA TENGGARA</v>
      </c>
      <c r="F181" s="21" t="s">
        <v>8</v>
      </c>
      <c r="G181" s="103"/>
      <c r="H181" s="103"/>
      <c r="I181" s="103"/>
      <c r="J181" s="103">
        <f t="shared" si="24"/>
        <v>0</v>
      </c>
      <c r="L181" s="6" t="s">
        <v>2</v>
      </c>
      <c r="M181" s="28" t="s">
        <v>172</v>
      </c>
      <c r="N181" s="6" t="s">
        <v>8</v>
      </c>
      <c r="O181" s="4">
        <f t="shared" si="31"/>
        <v>0</v>
      </c>
      <c r="P181" s="4">
        <f t="shared" si="32"/>
        <v>0</v>
      </c>
      <c r="Q181" s="4">
        <f t="shared" si="33"/>
        <v>0</v>
      </c>
      <c r="R181" s="4">
        <f t="shared" si="29"/>
        <v>0</v>
      </c>
    </row>
    <row r="182" spans="1:18" x14ac:dyDescent="0.25">
      <c r="A182" s="20" t="s">
        <v>2</v>
      </c>
      <c r="B182" s="20" t="s">
        <v>229</v>
      </c>
      <c r="C182" s="20" t="s">
        <v>223</v>
      </c>
      <c r="D182" s="20" t="s">
        <v>187</v>
      </c>
      <c r="E182" s="20" t="str">
        <f t="shared" si="30"/>
        <v>BITUNG MINAHASA TALAUD-MINAHASA UTARA</v>
      </c>
      <c r="F182" s="21" t="s">
        <v>8</v>
      </c>
      <c r="G182" s="103"/>
      <c r="H182" s="103"/>
      <c r="I182" s="103">
        <v>15</v>
      </c>
      <c r="J182" s="103">
        <f t="shared" si="24"/>
        <v>15</v>
      </c>
      <c r="L182" s="6" t="s">
        <v>2</v>
      </c>
      <c r="M182" s="28" t="s">
        <v>173</v>
      </c>
      <c r="N182" s="6" t="s">
        <v>8</v>
      </c>
      <c r="O182" s="4">
        <f t="shared" si="31"/>
        <v>0</v>
      </c>
      <c r="P182" s="4">
        <f t="shared" si="32"/>
        <v>0</v>
      </c>
      <c r="Q182" s="4">
        <f t="shared" si="33"/>
        <v>0</v>
      </c>
      <c r="R182" s="4">
        <f t="shared" si="29"/>
        <v>0</v>
      </c>
    </row>
    <row r="183" spans="1:18" x14ac:dyDescent="0.25">
      <c r="A183" s="20" t="s">
        <v>2</v>
      </c>
      <c r="B183" s="20" t="s">
        <v>226</v>
      </c>
      <c r="C183" s="20" t="s">
        <v>123</v>
      </c>
      <c r="D183" s="20" t="s">
        <v>188</v>
      </c>
      <c r="E183" s="20" t="str">
        <f t="shared" si="30"/>
        <v>BANGGAI-MOROWALI</v>
      </c>
      <c r="F183" s="21" t="s">
        <v>8</v>
      </c>
      <c r="G183" s="103"/>
      <c r="H183" s="103"/>
      <c r="I183" s="103"/>
      <c r="J183" s="103">
        <f t="shared" si="24"/>
        <v>0</v>
      </c>
      <c r="L183" s="6" t="s">
        <v>2</v>
      </c>
      <c r="M183" s="28" t="s">
        <v>174</v>
      </c>
      <c r="N183" s="6" t="s">
        <v>8</v>
      </c>
      <c r="O183" s="4">
        <f t="shared" si="31"/>
        <v>0</v>
      </c>
      <c r="P183" s="4">
        <f t="shared" si="32"/>
        <v>0</v>
      </c>
      <c r="Q183" s="4">
        <f t="shared" si="33"/>
        <v>8</v>
      </c>
      <c r="R183" s="4">
        <f t="shared" si="29"/>
        <v>8</v>
      </c>
    </row>
    <row r="184" spans="1:18" x14ac:dyDescent="0.25">
      <c r="A184" s="20" t="s">
        <v>2</v>
      </c>
      <c r="B184" s="20" t="s">
        <v>226</v>
      </c>
      <c r="C184" s="20" t="s">
        <v>123</v>
      </c>
      <c r="D184" s="20" t="s">
        <v>189</v>
      </c>
      <c r="E184" s="20" t="str">
        <f t="shared" si="30"/>
        <v>BANGGAI-MOROWALI UTARA</v>
      </c>
      <c r="F184" s="21" t="s">
        <v>8</v>
      </c>
      <c r="G184" s="103"/>
      <c r="H184" s="103"/>
      <c r="I184" s="103"/>
      <c r="J184" s="103">
        <f t="shared" si="24"/>
        <v>0</v>
      </c>
      <c r="L184" s="6" t="s">
        <v>2</v>
      </c>
      <c r="M184" s="28" t="s">
        <v>175</v>
      </c>
      <c r="N184" s="6" t="s">
        <v>8</v>
      </c>
      <c r="O184" s="4">
        <f t="shared" si="31"/>
        <v>0</v>
      </c>
      <c r="P184" s="4">
        <f t="shared" si="32"/>
        <v>0</v>
      </c>
      <c r="Q184" s="4">
        <f t="shared" si="33"/>
        <v>9</v>
      </c>
      <c r="R184" s="4">
        <f t="shared" si="29"/>
        <v>9</v>
      </c>
    </row>
    <row r="185" spans="1:18" x14ac:dyDescent="0.25">
      <c r="A185" s="20" t="s">
        <v>2</v>
      </c>
      <c r="B185" s="20" t="s">
        <v>224</v>
      </c>
      <c r="C185" s="20" t="s">
        <v>225</v>
      </c>
      <c r="D185" s="20" t="s">
        <v>190</v>
      </c>
      <c r="E185" s="20" t="str">
        <f t="shared" si="30"/>
        <v>BAU BAU-MUNA</v>
      </c>
      <c r="F185" s="21" t="s">
        <v>8</v>
      </c>
      <c r="G185" s="103"/>
      <c r="H185" s="103"/>
      <c r="I185" s="103"/>
      <c r="J185" s="103">
        <f t="shared" si="24"/>
        <v>0</v>
      </c>
      <c r="L185" s="6" t="s">
        <v>2</v>
      </c>
      <c r="M185" s="28" t="s">
        <v>176</v>
      </c>
      <c r="N185" s="6" t="s">
        <v>8</v>
      </c>
      <c r="O185" s="4">
        <f t="shared" si="31"/>
        <v>0</v>
      </c>
      <c r="P185" s="4">
        <f t="shared" si="32"/>
        <v>0</v>
      </c>
      <c r="Q185" s="4">
        <f t="shared" si="33"/>
        <v>0</v>
      </c>
      <c r="R185" s="4">
        <f t="shared" si="29"/>
        <v>0</v>
      </c>
    </row>
    <row r="186" spans="1:18" x14ac:dyDescent="0.25">
      <c r="A186" s="20" t="s">
        <v>2</v>
      </c>
      <c r="B186" s="20" t="s">
        <v>224</v>
      </c>
      <c r="C186" s="20" t="s">
        <v>225</v>
      </c>
      <c r="D186" s="20" t="s">
        <v>191</v>
      </c>
      <c r="E186" s="20" t="str">
        <f t="shared" si="30"/>
        <v>BAU BAU-MUNA BARAT</v>
      </c>
      <c r="F186" s="21" t="s">
        <v>8</v>
      </c>
      <c r="G186" s="103"/>
      <c r="H186" s="103"/>
      <c r="I186" s="103"/>
      <c r="J186" s="103">
        <f t="shared" si="24"/>
        <v>0</v>
      </c>
      <c r="L186" s="6" t="s">
        <v>2</v>
      </c>
      <c r="M186" s="28" t="s">
        <v>177</v>
      </c>
      <c r="N186" s="6" t="s">
        <v>8</v>
      </c>
      <c r="O186" s="4">
        <f t="shared" si="31"/>
        <v>0</v>
      </c>
      <c r="P186" s="4">
        <f t="shared" si="32"/>
        <v>0</v>
      </c>
      <c r="Q186" s="4">
        <f t="shared" si="33"/>
        <v>8</v>
      </c>
      <c r="R186" s="4">
        <f t="shared" si="29"/>
        <v>8</v>
      </c>
    </row>
    <row r="187" spans="1:18" x14ac:dyDescent="0.25">
      <c r="A187" s="20" t="s">
        <v>2</v>
      </c>
      <c r="B187" s="20" t="s">
        <v>232</v>
      </c>
      <c r="C187" s="20" t="s">
        <v>222</v>
      </c>
      <c r="D187" s="20" t="s">
        <v>192</v>
      </c>
      <c r="E187" s="20" t="str">
        <f t="shared" si="30"/>
        <v>BARRU MAROS-PANGKAJENE DAN KEPULAUAN</v>
      </c>
      <c r="F187" s="21" t="s">
        <v>8</v>
      </c>
      <c r="G187" s="103"/>
      <c r="H187" s="103"/>
      <c r="I187" s="103">
        <v>22</v>
      </c>
      <c r="J187" s="103">
        <f t="shared" si="24"/>
        <v>22</v>
      </c>
      <c r="L187" s="6" t="s">
        <v>2</v>
      </c>
      <c r="M187" s="28" t="s">
        <v>178</v>
      </c>
      <c r="N187" s="6" t="s">
        <v>8</v>
      </c>
      <c r="O187" s="4">
        <f t="shared" si="31"/>
        <v>0</v>
      </c>
      <c r="P187" s="4">
        <f t="shared" si="32"/>
        <v>0</v>
      </c>
      <c r="Q187" s="4">
        <f t="shared" si="33"/>
        <v>0</v>
      </c>
      <c r="R187" s="4">
        <f t="shared" si="29"/>
        <v>0</v>
      </c>
    </row>
    <row r="188" spans="1:18" x14ac:dyDescent="0.25">
      <c r="A188" s="20" t="s">
        <v>2</v>
      </c>
      <c r="B188" s="20" t="s">
        <v>226</v>
      </c>
      <c r="C188" s="20" t="s">
        <v>226</v>
      </c>
      <c r="D188" s="20" t="s">
        <v>193</v>
      </c>
      <c r="E188" s="20" t="str">
        <f t="shared" si="30"/>
        <v>PALU-PARIGI MOUTONG</v>
      </c>
      <c r="F188" s="21" t="s">
        <v>8</v>
      </c>
      <c r="G188" s="103"/>
      <c r="H188" s="103"/>
      <c r="I188" s="103"/>
      <c r="J188" s="103">
        <f t="shared" si="24"/>
        <v>0</v>
      </c>
      <c r="L188" s="6" t="s">
        <v>2</v>
      </c>
      <c r="M188" s="28" t="s">
        <v>179</v>
      </c>
      <c r="N188" s="6" t="s">
        <v>8</v>
      </c>
      <c r="O188" s="4">
        <f t="shared" si="31"/>
        <v>0</v>
      </c>
      <c r="P188" s="4">
        <f t="shared" si="32"/>
        <v>0</v>
      </c>
      <c r="Q188" s="4">
        <f t="shared" si="33"/>
        <v>0</v>
      </c>
      <c r="R188" s="4">
        <f t="shared" si="29"/>
        <v>0</v>
      </c>
    </row>
    <row r="189" spans="1:18" x14ac:dyDescent="0.25">
      <c r="A189" s="20" t="s">
        <v>2</v>
      </c>
      <c r="B189" s="20" t="s">
        <v>227</v>
      </c>
      <c r="C189" s="20" t="s">
        <v>227</v>
      </c>
      <c r="D189" s="20" t="s">
        <v>194</v>
      </c>
      <c r="E189" s="20" t="str">
        <f t="shared" si="30"/>
        <v>PARE-PARE-PINRANG</v>
      </c>
      <c r="F189" s="21" t="s">
        <v>8</v>
      </c>
      <c r="G189" s="103"/>
      <c r="H189" s="103"/>
      <c r="I189" s="103">
        <v>22</v>
      </c>
      <c r="J189" s="103">
        <f t="shared" si="24"/>
        <v>22</v>
      </c>
      <c r="L189" s="6" t="s">
        <v>2</v>
      </c>
      <c r="M189" s="28" t="s">
        <v>180</v>
      </c>
      <c r="N189" s="6" t="s">
        <v>8</v>
      </c>
      <c r="O189" s="4">
        <f t="shared" si="31"/>
        <v>0</v>
      </c>
      <c r="P189" s="4">
        <f t="shared" si="32"/>
        <v>0</v>
      </c>
      <c r="Q189" s="4">
        <f t="shared" si="33"/>
        <v>0</v>
      </c>
      <c r="R189" s="4">
        <f t="shared" si="29"/>
        <v>0</v>
      </c>
    </row>
    <row r="190" spans="1:18" x14ac:dyDescent="0.25">
      <c r="A190" s="20" t="s">
        <v>2</v>
      </c>
      <c r="B190" s="20" t="s">
        <v>3</v>
      </c>
      <c r="C190" s="20" t="s">
        <v>3</v>
      </c>
      <c r="D190" s="20" t="s">
        <v>195</v>
      </c>
      <c r="E190" s="20" t="str">
        <f t="shared" si="30"/>
        <v>GORONTALO-POHUWATO</v>
      </c>
      <c r="F190" s="21" t="s">
        <v>8</v>
      </c>
      <c r="G190" s="103"/>
      <c r="H190" s="103"/>
      <c r="I190" s="103"/>
      <c r="J190" s="103">
        <f t="shared" si="24"/>
        <v>0</v>
      </c>
      <c r="L190" s="6" t="s">
        <v>2</v>
      </c>
      <c r="M190" s="28" t="s">
        <v>181</v>
      </c>
      <c r="N190" s="6" t="s">
        <v>8</v>
      </c>
      <c r="O190" s="4">
        <f t="shared" si="31"/>
        <v>0</v>
      </c>
      <c r="P190" s="4">
        <f t="shared" si="32"/>
        <v>0</v>
      </c>
      <c r="Q190" s="4">
        <f t="shared" si="33"/>
        <v>0</v>
      </c>
      <c r="R190" s="4">
        <f t="shared" si="29"/>
        <v>0</v>
      </c>
    </row>
    <row r="191" spans="1:18" x14ac:dyDescent="0.25">
      <c r="A191" s="20" t="s">
        <v>2</v>
      </c>
      <c r="B191" s="20" t="s">
        <v>227</v>
      </c>
      <c r="C191" s="20" t="s">
        <v>180</v>
      </c>
      <c r="D191" s="20" t="s">
        <v>196</v>
      </c>
      <c r="E191" s="20" t="str">
        <f t="shared" si="30"/>
        <v>MAMUJU-POLEWALI MANDAR</v>
      </c>
      <c r="F191" s="21" t="s">
        <v>8</v>
      </c>
      <c r="G191" s="103"/>
      <c r="H191" s="103"/>
      <c r="I191" s="103"/>
      <c r="J191" s="103">
        <f t="shared" si="24"/>
        <v>0</v>
      </c>
      <c r="L191" s="6" t="s">
        <v>2</v>
      </c>
      <c r="M191" s="28" t="s">
        <v>182</v>
      </c>
      <c r="N191" s="6" t="s">
        <v>8</v>
      </c>
      <c r="O191" s="4">
        <f t="shared" si="31"/>
        <v>0</v>
      </c>
      <c r="P191" s="4">
        <f t="shared" si="32"/>
        <v>0</v>
      </c>
      <c r="Q191" s="4">
        <f t="shared" si="33"/>
        <v>0</v>
      </c>
      <c r="R191" s="4">
        <f t="shared" si="29"/>
        <v>0</v>
      </c>
    </row>
    <row r="192" spans="1:18" x14ac:dyDescent="0.25">
      <c r="A192" s="20" t="s">
        <v>2</v>
      </c>
      <c r="B192" s="20" t="s">
        <v>226</v>
      </c>
      <c r="C192" s="20" t="s">
        <v>226</v>
      </c>
      <c r="D192" s="20" t="s">
        <v>197</v>
      </c>
      <c r="E192" s="20" t="str">
        <f t="shared" si="30"/>
        <v>PALU-POSO</v>
      </c>
      <c r="F192" s="21" t="s">
        <v>8</v>
      </c>
      <c r="G192" s="103"/>
      <c r="H192" s="103"/>
      <c r="I192" s="103"/>
      <c r="J192" s="103">
        <f t="shared" si="24"/>
        <v>0</v>
      </c>
      <c r="L192" s="6" t="s">
        <v>2</v>
      </c>
      <c r="M192" s="28" t="s">
        <v>183</v>
      </c>
      <c r="N192" s="6" t="s">
        <v>8</v>
      </c>
      <c r="O192" s="4">
        <f t="shared" si="31"/>
        <v>0</v>
      </c>
      <c r="P192" s="4">
        <f t="shared" si="32"/>
        <v>0</v>
      </c>
      <c r="Q192" s="4">
        <f t="shared" si="33"/>
        <v>60</v>
      </c>
      <c r="R192" s="4">
        <f t="shared" si="29"/>
        <v>60</v>
      </c>
    </row>
    <row r="193" spans="1:18" x14ac:dyDescent="0.25">
      <c r="A193" s="20" t="s">
        <v>2</v>
      </c>
      <c r="B193" s="20" t="s">
        <v>229</v>
      </c>
      <c r="C193" s="20" t="s">
        <v>228</v>
      </c>
      <c r="D193" s="20" t="s">
        <v>198</v>
      </c>
      <c r="E193" s="20" t="str">
        <f t="shared" si="30"/>
        <v>TERNATE-PULAU MOROTAI</v>
      </c>
      <c r="F193" s="21" t="s">
        <v>8</v>
      </c>
      <c r="G193" s="103"/>
      <c r="H193" s="103"/>
      <c r="I193" s="103"/>
      <c r="J193" s="103">
        <f t="shared" si="24"/>
        <v>0</v>
      </c>
      <c r="L193" s="6" t="s">
        <v>2</v>
      </c>
      <c r="M193" s="28" t="s">
        <v>184</v>
      </c>
      <c r="N193" s="6" t="s">
        <v>8</v>
      </c>
      <c r="O193" s="4">
        <f t="shared" si="31"/>
        <v>0</v>
      </c>
      <c r="P193" s="4">
        <f t="shared" si="32"/>
        <v>0</v>
      </c>
      <c r="Q193" s="4">
        <f t="shared" si="33"/>
        <v>13</v>
      </c>
      <c r="R193" s="4">
        <f t="shared" si="29"/>
        <v>13</v>
      </c>
    </row>
    <row r="194" spans="1:18" x14ac:dyDescent="0.25">
      <c r="A194" s="20" t="s">
        <v>2</v>
      </c>
      <c r="B194" s="20" t="s">
        <v>229</v>
      </c>
      <c r="C194" s="20" t="s">
        <v>228</v>
      </c>
      <c r="D194" s="20" t="s">
        <v>199</v>
      </c>
      <c r="E194" s="20" t="str">
        <f t="shared" si="30"/>
        <v>TERNATE-PULAU TALIABU</v>
      </c>
      <c r="F194" s="21" t="s">
        <v>8</v>
      </c>
      <c r="G194" s="103"/>
      <c r="H194" s="103"/>
      <c r="I194" s="103"/>
      <c r="J194" s="103">
        <f t="shared" ref="J194:J206" si="34">SUM(G194:I194)</f>
        <v>0</v>
      </c>
      <c r="L194" s="6" t="s">
        <v>2</v>
      </c>
      <c r="M194" s="28" t="s">
        <v>185</v>
      </c>
      <c r="N194" s="6" t="s">
        <v>8</v>
      </c>
      <c r="O194" s="4">
        <f t="shared" si="31"/>
        <v>0</v>
      </c>
      <c r="P194" s="4">
        <f t="shared" si="32"/>
        <v>0</v>
      </c>
      <c r="Q194" s="4">
        <f t="shared" si="33"/>
        <v>4</v>
      </c>
      <c r="R194" s="4">
        <f t="shared" si="29"/>
        <v>4</v>
      </c>
    </row>
    <row r="195" spans="1:18" x14ac:dyDescent="0.25">
      <c r="A195" s="20" t="s">
        <v>2</v>
      </c>
      <c r="B195" s="20" t="s">
        <v>229</v>
      </c>
      <c r="C195" s="20" t="s">
        <v>223</v>
      </c>
      <c r="D195" s="20" t="s">
        <v>200</v>
      </c>
      <c r="E195" s="20" t="str">
        <f t="shared" si="30"/>
        <v>BITUNG MINAHASA TALAUD-SIAU TAGULANDANG BIARO</v>
      </c>
      <c r="F195" s="21" t="s">
        <v>8</v>
      </c>
      <c r="G195" s="103"/>
      <c r="H195" s="103"/>
      <c r="I195" s="103"/>
      <c r="J195" s="103">
        <f t="shared" si="34"/>
        <v>0</v>
      </c>
      <c r="L195" s="6" t="s">
        <v>2</v>
      </c>
      <c r="M195" s="28" t="s">
        <v>186</v>
      </c>
      <c r="N195" s="6" t="s">
        <v>8</v>
      </c>
      <c r="O195" s="4">
        <f t="shared" si="31"/>
        <v>0</v>
      </c>
      <c r="P195" s="4">
        <f t="shared" si="32"/>
        <v>0</v>
      </c>
      <c r="Q195" s="4">
        <f t="shared" si="33"/>
        <v>0</v>
      </c>
      <c r="R195" s="4">
        <f t="shared" si="29"/>
        <v>0</v>
      </c>
    </row>
    <row r="196" spans="1:18" x14ac:dyDescent="0.25">
      <c r="A196" s="20" t="s">
        <v>2</v>
      </c>
      <c r="B196" s="20" t="s">
        <v>227</v>
      </c>
      <c r="C196" s="20" t="s">
        <v>227</v>
      </c>
      <c r="D196" s="20" t="s">
        <v>201</v>
      </c>
      <c r="E196" s="20" t="str">
        <f t="shared" si="30"/>
        <v>PARE-PARE-SIDENRENG RAPPANG</v>
      </c>
      <c r="F196" s="21" t="s">
        <v>8</v>
      </c>
      <c r="G196" s="103"/>
      <c r="H196" s="103"/>
      <c r="I196" s="103">
        <v>19</v>
      </c>
      <c r="J196" s="103">
        <f t="shared" si="34"/>
        <v>19</v>
      </c>
      <c r="L196" s="6" t="s">
        <v>2</v>
      </c>
      <c r="M196" s="28" t="s">
        <v>187</v>
      </c>
      <c r="N196" s="6" t="s">
        <v>8</v>
      </c>
      <c r="O196" s="4">
        <f t="shared" si="31"/>
        <v>0</v>
      </c>
      <c r="P196" s="4">
        <f t="shared" si="32"/>
        <v>0</v>
      </c>
      <c r="Q196" s="4">
        <f t="shared" si="33"/>
        <v>15</v>
      </c>
      <c r="R196" s="4">
        <f t="shared" si="29"/>
        <v>15</v>
      </c>
    </row>
    <row r="197" spans="1:18" x14ac:dyDescent="0.25">
      <c r="A197" s="20" t="s">
        <v>2</v>
      </c>
      <c r="B197" s="20" t="s">
        <v>226</v>
      </c>
      <c r="C197" s="20" t="s">
        <v>226</v>
      </c>
      <c r="D197" s="20" t="s">
        <v>202</v>
      </c>
      <c r="E197" s="20" t="str">
        <f t="shared" si="30"/>
        <v>PALU-SIGI</v>
      </c>
      <c r="F197" s="21" t="s">
        <v>8</v>
      </c>
      <c r="G197" s="103"/>
      <c r="H197" s="103"/>
      <c r="I197" s="103"/>
      <c r="J197" s="103">
        <f t="shared" si="34"/>
        <v>0</v>
      </c>
      <c r="L197" s="6" t="s">
        <v>2</v>
      </c>
      <c r="M197" s="28" t="s">
        <v>188</v>
      </c>
      <c r="N197" s="6" t="s">
        <v>8</v>
      </c>
      <c r="O197" s="4">
        <f t="shared" si="31"/>
        <v>0</v>
      </c>
      <c r="P197" s="4">
        <f t="shared" si="32"/>
        <v>0</v>
      </c>
      <c r="Q197" s="4">
        <f t="shared" si="33"/>
        <v>0</v>
      </c>
      <c r="R197" s="4">
        <f t="shared" si="29"/>
        <v>0</v>
      </c>
    </row>
    <row r="198" spans="1:18" x14ac:dyDescent="0.25">
      <c r="A198" s="20" t="s">
        <v>2</v>
      </c>
      <c r="B198" s="20" t="s">
        <v>232</v>
      </c>
      <c r="C198" s="20" t="s">
        <v>221</v>
      </c>
      <c r="D198" s="20" t="s">
        <v>203</v>
      </c>
      <c r="E198" s="20" t="str">
        <f t="shared" si="30"/>
        <v>BONE BULUKUMBA-SINJAI</v>
      </c>
      <c r="F198" s="21" t="s">
        <v>8</v>
      </c>
      <c r="G198" s="103"/>
      <c r="H198" s="103"/>
      <c r="I198" s="103">
        <v>15</v>
      </c>
      <c r="J198" s="103">
        <f t="shared" si="34"/>
        <v>15</v>
      </c>
      <c r="L198" s="6" t="s">
        <v>2</v>
      </c>
      <c r="M198" s="28" t="s">
        <v>189</v>
      </c>
      <c r="N198" s="6" t="s">
        <v>8</v>
      </c>
      <c r="O198" s="4">
        <f t="shared" si="31"/>
        <v>0</v>
      </c>
      <c r="P198" s="4">
        <f t="shared" si="32"/>
        <v>0</v>
      </c>
      <c r="Q198" s="4">
        <f t="shared" si="33"/>
        <v>0</v>
      </c>
      <c r="R198" s="4">
        <f t="shared" si="29"/>
        <v>0</v>
      </c>
    </row>
    <row r="199" spans="1:18" x14ac:dyDescent="0.25">
      <c r="A199" s="20" t="s">
        <v>2</v>
      </c>
      <c r="B199" s="20" t="s">
        <v>232</v>
      </c>
      <c r="C199" s="20" t="s">
        <v>222</v>
      </c>
      <c r="D199" s="20" t="s">
        <v>204</v>
      </c>
      <c r="E199" s="20" t="str">
        <f t="shared" si="30"/>
        <v>BARRU MAROS-SOPPENG</v>
      </c>
      <c r="F199" s="21" t="s">
        <v>8</v>
      </c>
      <c r="G199" s="103"/>
      <c r="H199" s="103"/>
      <c r="I199" s="103">
        <v>41</v>
      </c>
      <c r="J199" s="103">
        <f t="shared" si="34"/>
        <v>41</v>
      </c>
      <c r="L199" s="6" t="s">
        <v>2</v>
      </c>
      <c r="M199" s="28" t="s">
        <v>190</v>
      </c>
      <c r="N199" s="6" t="s">
        <v>8</v>
      </c>
      <c r="O199" s="4">
        <f t="shared" si="31"/>
        <v>0</v>
      </c>
      <c r="P199" s="4">
        <f t="shared" si="32"/>
        <v>0</v>
      </c>
      <c r="Q199" s="4">
        <f t="shared" si="33"/>
        <v>0</v>
      </c>
      <c r="R199" s="4">
        <f t="shared" si="29"/>
        <v>0</v>
      </c>
    </row>
    <row r="200" spans="1:18" x14ac:dyDescent="0.25">
      <c r="A200" s="20" t="s">
        <v>2</v>
      </c>
      <c r="B200" s="20" t="s">
        <v>232</v>
      </c>
      <c r="C200" s="20" t="s">
        <v>145</v>
      </c>
      <c r="D200" s="20" t="s">
        <v>205</v>
      </c>
      <c r="E200" s="20" t="str">
        <f t="shared" ref="E200:E206" si="35">C200&amp;"-"&amp;D200</f>
        <v>GOWA-TAKALAR</v>
      </c>
      <c r="F200" s="21" t="s">
        <v>8</v>
      </c>
      <c r="G200" s="103"/>
      <c r="H200" s="103"/>
      <c r="I200" s="103">
        <v>9</v>
      </c>
      <c r="J200" s="103">
        <f t="shared" si="34"/>
        <v>9</v>
      </c>
      <c r="L200" s="6" t="s">
        <v>2</v>
      </c>
      <c r="M200" s="28" t="s">
        <v>191</v>
      </c>
      <c r="N200" s="6" t="s">
        <v>8</v>
      </c>
      <c r="O200" s="4">
        <f t="shared" si="31"/>
        <v>0</v>
      </c>
      <c r="P200" s="4">
        <f t="shared" si="32"/>
        <v>0</v>
      </c>
      <c r="Q200" s="4">
        <f t="shared" si="33"/>
        <v>0</v>
      </c>
      <c r="R200" s="4">
        <f t="shared" si="29"/>
        <v>0</v>
      </c>
    </row>
    <row r="201" spans="1:18" x14ac:dyDescent="0.25">
      <c r="A201" s="20" t="s">
        <v>2</v>
      </c>
      <c r="B201" s="20" t="s">
        <v>227</v>
      </c>
      <c r="C201" s="20" t="s">
        <v>230</v>
      </c>
      <c r="D201" s="20" t="s">
        <v>206</v>
      </c>
      <c r="E201" s="20" t="str">
        <f t="shared" si="35"/>
        <v>PALOPO SOROWAKO-TANA TORAJA</v>
      </c>
      <c r="F201" s="21" t="s">
        <v>8</v>
      </c>
      <c r="G201" s="103"/>
      <c r="H201" s="103"/>
      <c r="I201" s="103"/>
      <c r="J201" s="103">
        <f t="shared" si="34"/>
        <v>0</v>
      </c>
      <c r="L201" s="6" t="s">
        <v>2</v>
      </c>
      <c r="M201" s="28" t="s">
        <v>192</v>
      </c>
      <c r="N201" s="6" t="s">
        <v>8</v>
      </c>
      <c r="O201" s="4">
        <f t="shared" si="31"/>
        <v>0</v>
      </c>
      <c r="P201" s="4">
        <f t="shared" si="32"/>
        <v>0</v>
      </c>
      <c r="Q201" s="4">
        <f t="shared" si="33"/>
        <v>22</v>
      </c>
      <c r="R201" s="4">
        <f t="shared" si="29"/>
        <v>22</v>
      </c>
    </row>
    <row r="202" spans="1:18" x14ac:dyDescent="0.25">
      <c r="A202" s="20" t="s">
        <v>2</v>
      </c>
      <c r="B202" s="20" t="s">
        <v>226</v>
      </c>
      <c r="C202" s="20" t="s">
        <v>123</v>
      </c>
      <c r="D202" s="20" t="s">
        <v>207</v>
      </c>
      <c r="E202" s="20" t="str">
        <f t="shared" si="35"/>
        <v>BANGGAI-TOJO UNA-UNA</v>
      </c>
      <c r="F202" s="21" t="s">
        <v>8</v>
      </c>
      <c r="G202" s="103"/>
      <c r="H202" s="103"/>
      <c r="I202" s="103"/>
      <c r="J202" s="103">
        <f t="shared" si="34"/>
        <v>0</v>
      </c>
      <c r="L202" s="6" t="s">
        <v>2</v>
      </c>
      <c r="M202" s="28" t="s">
        <v>193</v>
      </c>
      <c r="N202" s="6" t="s">
        <v>8</v>
      </c>
      <c r="O202" s="4">
        <f t="shared" ref="O202:O233" si="36">SUMIF($D:$D,$M202,G:G)</f>
        <v>0</v>
      </c>
      <c r="P202" s="4">
        <f t="shared" ref="P202:P233" si="37">SUMIF($D:$D,$M202,H:H)</f>
        <v>0</v>
      </c>
      <c r="Q202" s="4">
        <f t="shared" ref="Q202:Q233" si="38">SUMIF($D:$D,$M202,I:I)</f>
        <v>0</v>
      </c>
      <c r="R202" s="4">
        <f t="shared" si="29"/>
        <v>0</v>
      </c>
    </row>
    <row r="203" spans="1:18" x14ac:dyDescent="0.25">
      <c r="A203" s="20" t="s">
        <v>2</v>
      </c>
      <c r="B203" s="20" t="s">
        <v>226</v>
      </c>
      <c r="C203" s="20" t="s">
        <v>226</v>
      </c>
      <c r="D203" s="20" t="s">
        <v>208</v>
      </c>
      <c r="E203" s="20" t="str">
        <f t="shared" si="35"/>
        <v>PALU-TOLI-TOLI</v>
      </c>
      <c r="F203" s="21" t="s">
        <v>8</v>
      </c>
      <c r="G203" s="103"/>
      <c r="H203" s="103"/>
      <c r="I203" s="103"/>
      <c r="J203" s="103">
        <f t="shared" si="34"/>
        <v>0</v>
      </c>
      <c r="L203" s="6" t="s">
        <v>2</v>
      </c>
      <c r="M203" s="28" t="s">
        <v>194</v>
      </c>
      <c r="N203" s="6" t="s">
        <v>8</v>
      </c>
      <c r="O203" s="4">
        <f t="shared" si="36"/>
        <v>0</v>
      </c>
      <c r="P203" s="4">
        <f t="shared" si="37"/>
        <v>0</v>
      </c>
      <c r="Q203" s="4">
        <f t="shared" si="38"/>
        <v>22</v>
      </c>
      <c r="R203" s="4">
        <f t="shared" ref="R203:R266" si="39">SUM(O203:Q203)</f>
        <v>22</v>
      </c>
    </row>
    <row r="204" spans="1:18" x14ac:dyDescent="0.25">
      <c r="A204" s="20" t="s">
        <v>2</v>
      </c>
      <c r="B204" s="20" t="s">
        <v>227</v>
      </c>
      <c r="C204" s="20" t="s">
        <v>230</v>
      </c>
      <c r="D204" s="20" t="s">
        <v>209</v>
      </c>
      <c r="E204" s="20" t="str">
        <f t="shared" si="35"/>
        <v>PALOPO SOROWAKO-TORAJA UTARA</v>
      </c>
      <c r="F204" s="21" t="s">
        <v>8</v>
      </c>
      <c r="G204" s="103"/>
      <c r="H204" s="103"/>
      <c r="I204" s="103">
        <v>2</v>
      </c>
      <c r="J204" s="103">
        <f t="shared" si="34"/>
        <v>2</v>
      </c>
      <c r="L204" s="6" t="s">
        <v>2</v>
      </c>
      <c r="M204" s="28" t="s">
        <v>195</v>
      </c>
      <c r="N204" s="6" t="s">
        <v>8</v>
      </c>
      <c r="O204" s="4">
        <f t="shared" si="36"/>
        <v>0</v>
      </c>
      <c r="P204" s="4">
        <f t="shared" si="37"/>
        <v>0</v>
      </c>
      <c r="Q204" s="4">
        <f t="shared" si="38"/>
        <v>0</v>
      </c>
      <c r="R204" s="4">
        <f t="shared" si="39"/>
        <v>0</v>
      </c>
    </row>
    <row r="205" spans="1:18" x14ac:dyDescent="0.25">
      <c r="A205" s="20" t="s">
        <v>2</v>
      </c>
      <c r="B205" s="20" t="s">
        <v>227</v>
      </c>
      <c r="C205" s="20" t="s">
        <v>227</v>
      </c>
      <c r="D205" s="20" t="s">
        <v>210</v>
      </c>
      <c r="E205" s="20" t="str">
        <f t="shared" si="35"/>
        <v>PARE-PARE-WAJO</v>
      </c>
      <c r="F205" s="21" t="s">
        <v>8</v>
      </c>
      <c r="G205" s="103"/>
      <c r="H205" s="103"/>
      <c r="I205" s="103">
        <v>42</v>
      </c>
      <c r="J205" s="103">
        <f t="shared" si="34"/>
        <v>42</v>
      </c>
      <c r="L205" s="6" t="s">
        <v>2</v>
      </c>
      <c r="M205" s="28" t="s">
        <v>196</v>
      </c>
      <c r="N205" s="6" t="s">
        <v>8</v>
      </c>
      <c r="O205" s="4">
        <f t="shared" si="36"/>
        <v>0</v>
      </c>
      <c r="P205" s="4">
        <f t="shared" si="37"/>
        <v>0</v>
      </c>
      <c r="Q205" s="4">
        <f t="shared" si="38"/>
        <v>0</v>
      </c>
      <c r="R205" s="4">
        <f t="shared" si="39"/>
        <v>0</v>
      </c>
    </row>
    <row r="206" spans="1:18" x14ac:dyDescent="0.25">
      <c r="A206" s="20" t="s">
        <v>2</v>
      </c>
      <c r="B206" s="20" t="s">
        <v>224</v>
      </c>
      <c r="C206" s="20" t="s">
        <v>225</v>
      </c>
      <c r="D206" s="20" t="s">
        <v>211</v>
      </c>
      <c r="E206" s="20" t="str">
        <f t="shared" si="35"/>
        <v>BAU BAU-WAKATOBI</v>
      </c>
      <c r="F206" s="21" t="s">
        <v>8</v>
      </c>
      <c r="G206" s="103"/>
      <c r="H206" s="103"/>
      <c r="I206" s="103"/>
      <c r="J206" s="103">
        <f t="shared" si="34"/>
        <v>0</v>
      </c>
      <c r="L206" s="6" t="s">
        <v>2</v>
      </c>
      <c r="M206" s="28" t="s">
        <v>197</v>
      </c>
      <c r="N206" s="6" t="s">
        <v>8</v>
      </c>
      <c r="O206" s="4">
        <f t="shared" si="36"/>
        <v>0</v>
      </c>
      <c r="P206" s="4">
        <f t="shared" si="37"/>
        <v>0</v>
      </c>
      <c r="Q206" s="4">
        <f t="shared" si="38"/>
        <v>0</v>
      </c>
      <c r="R206" s="4">
        <f t="shared" si="39"/>
        <v>0</v>
      </c>
    </row>
    <row r="207" spans="1:18" x14ac:dyDescent="0.25">
      <c r="L207" s="6" t="s">
        <v>2</v>
      </c>
      <c r="M207" s="28" t="s">
        <v>198</v>
      </c>
      <c r="N207" s="6" t="s">
        <v>8</v>
      </c>
      <c r="O207" s="4">
        <f t="shared" si="36"/>
        <v>0</v>
      </c>
      <c r="P207" s="4">
        <f t="shared" si="37"/>
        <v>0</v>
      </c>
      <c r="Q207" s="4">
        <f t="shared" si="38"/>
        <v>0</v>
      </c>
      <c r="R207" s="4">
        <f t="shared" si="39"/>
        <v>0</v>
      </c>
    </row>
    <row r="208" spans="1:18" x14ac:dyDescent="0.25">
      <c r="L208" s="6" t="s">
        <v>2</v>
      </c>
      <c r="M208" s="28" t="s">
        <v>199</v>
      </c>
      <c r="N208" s="6" t="s">
        <v>8</v>
      </c>
      <c r="O208" s="4">
        <f t="shared" si="36"/>
        <v>0</v>
      </c>
      <c r="P208" s="4">
        <f t="shared" si="37"/>
        <v>0</v>
      </c>
      <c r="Q208" s="4">
        <f t="shared" si="38"/>
        <v>0</v>
      </c>
      <c r="R208" s="4">
        <f t="shared" si="39"/>
        <v>0</v>
      </c>
    </row>
    <row r="209" spans="12:18" x14ac:dyDescent="0.25">
      <c r="L209" s="6" t="s">
        <v>2</v>
      </c>
      <c r="M209" s="28" t="s">
        <v>200</v>
      </c>
      <c r="N209" s="6" t="s">
        <v>8</v>
      </c>
      <c r="O209" s="4">
        <f t="shared" si="36"/>
        <v>0</v>
      </c>
      <c r="P209" s="4">
        <f t="shared" si="37"/>
        <v>0</v>
      </c>
      <c r="Q209" s="4">
        <f t="shared" si="38"/>
        <v>0</v>
      </c>
      <c r="R209" s="4">
        <f t="shared" si="39"/>
        <v>0</v>
      </c>
    </row>
    <row r="210" spans="12:18" x14ac:dyDescent="0.25">
      <c r="L210" s="6" t="s">
        <v>2</v>
      </c>
      <c r="M210" s="28" t="s">
        <v>201</v>
      </c>
      <c r="N210" s="6" t="s">
        <v>8</v>
      </c>
      <c r="O210" s="4">
        <f t="shared" si="36"/>
        <v>0</v>
      </c>
      <c r="P210" s="4">
        <f t="shared" si="37"/>
        <v>0</v>
      </c>
      <c r="Q210" s="4">
        <f t="shared" si="38"/>
        <v>19</v>
      </c>
      <c r="R210" s="4">
        <f t="shared" si="39"/>
        <v>19</v>
      </c>
    </row>
    <row r="211" spans="12:18" x14ac:dyDescent="0.25">
      <c r="L211" s="6" t="s">
        <v>2</v>
      </c>
      <c r="M211" s="28" t="s">
        <v>202</v>
      </c>
      <c r="N211" s="6" t="s">
        <v>8</v>
      </c>
      <c r="O211" s="4">
        <f t="shared" si="36"/>
        <v>0</v>
      </c>
      <c r="P211" s="4">
        <f t="shared" si="37"/>
        <v>0</v>
      </c>
      <c r="Q211" s="4">
        <f t="shared" si="38"/>
        <v>0</v>
      </c>
      <c r="R211" s="4">
        <f t="shared" si="39"/>
        <v>0</v>
      </c>
    </row>
    <row r="212" spans="12:18" x14ac:dyDescent="0.25">
      <c r="L212" s="6" t="s">
        <v>2</v>
      </c>
      <c r="M212" s="28" t="s">
        <v>203</v>
      </c>
      <c r="N212" s="6" t="s">
        <v>8</v>
      </c>
      <c r="O212" s="4">
        <f t="shared" si="36"/>
        <v>0</v>
      </c>
      <c r="P212" s="4">
        <f t="shared" si="37"/>
        <v>0</v>
      </c>
      <c r="Q212" s="4">
        <f t="shared" si="38"/>
        <v>15</v>
      </c>
      <c r="R212" s="4">
        <f t="shared" si="39"/>
        <v>15</v>
      </c>
    </row>
    <row r="213" spans="12:18" x14ac:dyDescent="0.25">
      <c r="L213" s="6" t="s">
        <v>2</v>
      </c>
      <c r="M213" s="28" t="s">
        <v>204</v>
      </c>
      <c r="N213" s="6" t="s">
        <v>8</v>
      </c>
      <c r="O213" s="4">
        <f t="shared" si="36"/>
        <v>0</v>
      </c>
      <c r="P213" s="4">
        <f t="shared" si="37"/>
        <v>0</v>
      </c>
      <c r="Q213" s="4">
        <f t="shared" si="38"/>
        <v>41</v>
      </c>
      <c r="R213" s="4">
        <f t="shared" si="39"/>
        <v>41</v>
      </c>
    </row>
    <row r="214" spans="12:18" x14ac:dyDescent="0.25">
      <c r="L214" s="6" t="s">
        <v>2</v>
      </c>
      <c r="M214" s="28" t="s">
        <v>205</v>
      </c>
      <c r="N214" s="6" t="s">
        <v>8</v>
      </c>
      <c r="O214" s="4">
        <f t="shared" si="36"/>
        <v>0</v>
      </c>
      <c r="P214" s="4">
        <f t="shared" si="37"/>
        <v>0</v>
      </c>
      <c r="Q214" s="4">
        <f t="shared" si="38"/>
        <v>9</v>
      </c>
      <c r="R214" s="4">
        <f t="shared" si="39"/>
        <v>9</v>
      </c>
    </row>
    <row r="215" spans="12:18" x14ac:dyDescent="0.25">
      <c r="L215" s="6" t="s">
        <v>2</v>
      </c>
      <c r="M215" s="28" t="s">
        <v>206</v>
      </c>
      <c r="N215" s="6" t="s">
        <v>8</v>
      </c>
      <c r="O215" s="4">
        <f t="shared" si="36"/>
        <v>0</v>
      </c>
      <c r="P215" s="4">
        <f t="shared" si="37"/>
        <v>0</v>
      </c>
      <c r="Q215" s="4">
        <f t="shared" si="38"/>
        <v>0</v>
      </c>
      <c r="R215" s="4">
        <f t="shared" si="39"/>
        <v>0</v>
      </c>
    </row>
    <row r="216" spans="12:18" x14ac:dyDescent="0.25">
      <c r="L216" s="6" t="s">
        <v>2</v>
      </c>
      <c r="M216" s="28" t="s">
        <v>207</v>
      </c>
      <c r="N216" s="6" t="s">
        <v>8</v>
      </c>
      <c r="O216" s="4">
        <f t="shared" si="36"/>
        <v>0</v>
      </c>
      <c r="P216" s="4">
        <f t="shared" si="37"/>
        <v>0</v>
      </c>
      <c r="Q216" s="4">
        <f t="shared" si="38"/>
        <v>0</v>
      </c>
      <c r="R216" s="4">
        <f t="shared" si="39"/>
        <v>0</v>
      </c>
    </row>
    <row r="217" spans="12:18" x14ac:dyDescent="0.25">
      <c r="L217" s="6" t="s">
        <v>2</v>
      </c>
      <c r="M217" s="28" t="s">
        <v>208</v>
      </c>
      <c r="N217" s="6" t="s">
        <v>8</v>
      </c>
      <c r="O217" s="4">
        <f t="shared" si="36"/>
        <v>0</v>
      </c>
      <c r="P217" s="4">
        <f t="shared" si="37"/>
        <v>0</v>
      </c>
      <c r="Q217" s="4">
        <f t="shared" si="38"/>
        <v>0</v>
      </c>
      <c r="R217" s="4">
        <f t="shared" si="39"/>
        <v>0</v>
      </c>
    </row>
    <row r="218" spans="12:18" x14ac:dyDescent="0.25">
      <c r="L218" s="6" t="s">
        <v>2</v>
      </c>
      <c r="M218" s="28" t="s">
        <v>209</v>
      </c>
      <c r="N218" s="6" t="s">
        <v>8</v>
      </c>
      <c r="O218" s="4">
        <f t="shared" si="36"/>
        <v>0</v>
      </c>
      <c r="P218" s="4">
        <f t="shared" si="37"/>
        <v>0</v>
      </c>
      <c r="Q218" s="4">
        <f t="shared" si="38"/>
        <v>2</v>
      </c>
      <c r="R218" s="4">
        <f t="shared" si="39"/>
        <v>2</v>
      </c>
    </row>
    <row r="219" spans="12:18" x14ac:dyDescent="0.25">
      <c r="L219" s="6" t="s">
        <v>2</v>
      </c>
      <c r="M219" s="28" t="s">
        <v>210</v>
      </c>
      <c r="N219" s="6" t="s">
        <v>8</v>
      </c>
      <c r="O219" s="4">
        <f t="shared" si="36"/>
        <v>0</v>
      </c>
      <c r="P219" s="4">
        <f t="shared" si="37"/>
        <v>0</v>
      </c>
      <c r="Q219" s="4">
        <f t="shared" si="38"/>
        <v>42</v>
      </c>
      <c r="R219" s="4">
        <f t="shared" si="39"/>
        <v>42</v>
      </c>
    </row>
    <row r="220" spans="12:18" x14ac:dyDescent="0.25">
      <c r="L220" s="6" t="s">
        <v>2</v>
      </c>
      <c r="M220" s="28" t="s">
        <v>211</v>
      </c>
      <c r="N220" s="6" t="s">
        <v>8</v>
      </c>
      <c r="O220" s="4">
        <f t="shared" si="36"/>
        <v>0</v>
      </c>
      <c r="P220" s="4">
        <f t="shared" si="37"/>
        <v>0</v>
      </c>
      <c r="Q220" s="4">
        <f t="shared" si="38"/>
        <v>0</v>
      </c>
      <c r="R220" s="4">
        <f t="shared" si="39"/>
        <v>0</v>
      </c>
    </row>
    <row r="221" spans="12:18" x14ac:dyDescent="0.25">
      <c r="L221" s="6" t="s">
        <v>77</v>
      </c>
      <c r="M221" s="28" t="s">
        <v>78</v>
      </c>
      <c r="N221" s="6" t="s">
        <v>8</v>
      </c>
      <c r="O221" s="4">
        <f t="shared" si="36"/>
        <v>0</v>
      </c>
      <c r="P221" s="4">
        <f t="shared" si="37"/>
        <v>0</v>
      </c>
      <c r="Q221" s="4">
        <f t="shared" si="38"/>
        <v>0</v>
      </c>
      <c r="R221" s="4">
        <f t="shared" si="39"/>
        <v>0</v>
      </c>
    </row>
    <row r="222" spans="12:18" x14ac:dyDescent="0.25">
      <c r="L222" s="6" t="s">
        <v>77</v>
      </c>
      <c r="M222" s="28" t="s">
        <v>79</v>
      </c>
      <c r="N222" s="6" t="s">
        <v>8</v>
      </c>
      <c r="O222" s="4">
        <f t="shared" si="36"/>
        <v>0</v>
      </c>
      <c r="P222" s="4">
        <f t="shared" si="37"/>
        <v>0</v>
      </c>
      <c r="Q222" s="4">
        <f t="shared" si="38"/>
        <v>0</v>
      </c>
      <c r="R222" s="4">
        <f t="shared" si="39"/>
        <v>0</v>
      </c>
    </row>
    <row r="223" spans="12:18" x14ac:dyDescent="0.25">
      <c r="L223" s="6" t="s">
        <v>77</v>
      </c>
      <c r="M223" s="28" t="s">
        <v>80</v>
      </c>
      <c r="N223" s="6" t="s">
        <v>8</v>
      </c>
      <c r="O223" s="4">
        <f t="shared" si="36"/>
        <v>0</v>
      </c>
      <c r="P223" s="4">
        <f t="shared" si="37"/>
        <v>0</v>
      </c>
      <c r="Q223" s="4">
        <f t="shared" si="38"/>
        <v>0</v>
      </c>
      <c r="R223" s="4">
        <f t="shared" si="39"/>
        <v>0</v>
      </c>
    </row>
    <row r="224" spans="12:18" x14ac:dyDescent="0.25">
      <c r="L224" s="6" t="s">
        <v>77</v>
      </c>
      <c r="M224" s="28" t="s">
        <v>81</v>
      </c>
      <c r="N224" s="6" t="s">
        <v>8</v>
      </c>
      <c r="O224" s="4">
        <f t="shared" si="36"/>
        <v>0</v>
      </c>
      <c r="P224" s="4">
        <f t="shared" si="37"/>
        <v>0</v>
      </c>
      <c r="Q224" s="4">
        <f t="shared" si="38"/>
        <v>0</v>
      </c>
      <c r="R224" s="4">
        <f t="shared" si="39"/>
        <v>0</v>
      </c>
    </row>
    <row r="225" spans="12:18" x14ac:dyDescent="0.25">
      <c r="L225" s="6" t="s">
        <v>77</v>
      </c>
      <c r="M225" s="28" t="s">
        <v>82</v>
      </c>
      <c r="N225" s="6" t="s">
        <v>8</v>
      </c>
      <c r="O225" s="4">
        <f t="shared" si="36"/>
        <v>0</v>
      </c>
      <c r="P225" s="4">
        <f t="shared" si="37"/>
        <v>0</v>
      </c>
      <c r="Q225" s="4">
        <f t="shared" si="38"/>
        <v>0</v>
      </c>
      <c r="R225" s="4">
        <f t="shared" si="39"/>
        <v>0</v>
      </c>
    </row>
    <row r="226" spans="12:18" x14ac:dyDescent="0.25">
      <c r="L226" s="6" t="s">
        <v>77</v>
      </c>
      <c r="M226" s="28" t="s">
        <v>83</v>
      </c>
      <c r="N226" s="6" t="s">
        <v>8</v>
      </c>
      <c r="O226" s="4">
        <f t="shared" si="36"/>
        <v>0</v>
      </c>
      <c r="P226" s="4">
        <f t="shared" si="37"/>
        <v>0</v>
      </c>
      <c r="Q226" s="4">
        <f t="shared" si="38"/>
        <v>0</v>
      </c>
      <c r="R226" s="4">
        <f t="shared" si="39"/>
        <v>0</v>
      </c>
    </row>
    <row r="227" spans="12:18" x14ac:dyDescent="0.25">
      <c r="L227" s="6" t="s">
        <v>77</v>
      </c>
      <c r="M227" s="28" t="s">
        <v>84</v>
      </c>
      <c r="N227" s="6" t="s">
        <v>8</v>
      </c>
      <c r="O227" s="4">
        <f t="shared" si="36"/>
        <v>0</v>
      </c>
      <c r="P227" s="4">
        <f t="shared" si="37"/>
        <v>0</v>
      </c>
      <c r="Q227" s="4">
        <f t="shared" si="38"/>
        <v>0</v>
      </c>
      <c r="R227" s="4">
        <f t="shared" si="39"/>
        <v>0</v>
      </c>
    </row>
    <row r="228" spans="12:18" x14ac:dyDescent="0.25">
      <c r="L228" s="6" t="s">
        <v>77</v>
      </c>
      <c r="M228" s="28" t="s">
        <v>85</v>
      </c>
      <c r="N228" s="6" t="s">
        <v>8</v>
      </c>
      <c r="O228" s="4">
        <f t="shared" si="36"/>
        <v>0</v>
      </c>
      <c r="P228" s="4">
        <f t="shared" si="37"/>
        <v>0</v>
      </c>
      <c r="Q228" s="4">
        <f t="shared" si="38"/>
        <v>0</v>
      </c>
      <c r="R228" s="4">
        <f t="shared" si="39"/>
        <v>0</v>
      </c>
    </row>
    <row r="229" spans="12:18" x14ac:dyDescent="0.25">
      <c r="L229" s="6" t="s">
        <v>77</v>
      </c>
      <c r="M229" s="28" t="s">
        <v>258</v>
      </c>
      <c r="N229" s="6" t="s">
        <v>8</v>
      </c>
      <c r="O229" s="4">
        <f t="shared" si="36"/>
        <v>0</v>
      </c>
      <c r="P229" s="4">
        <f t="shared" si="37"/>
        <v>0</v>
      </c>
      <c r="Q229" s="4">
        <f t="shared" si="38"/>
        <v>0</v>
      </c>
      <c r="R229" s="4">
        <f t="shared" si="39"/>
        <v>0</v>
      </c>
    </row>
    <row r="230" spans="12:18" x14ac:dyDescent="0.25">
      <c r="L230" s="6" t="s">
        <v>77</v>
      </c>
      <c r="M230" s="28" t="s">
        <v>4</v>
      </c>
      <c r="N230" s="6" t="s">
        <v>8</v>
      </c>
      <c r="O230" s="4">
        <f t="shared" si="36"/>
        <v>0</v>
      </c>
      <c r="P230" s="4">
        <f t="shared" si="37"/>
        <v>0</v>
      </c>
      <c r="Q230" s="4">
        <f t="shared" si="38"/>
        <v>0</v>
      </c>
      <c r="R230" s="4">
        <f t="shared" si="39"/>
        <v>0</v>
      </c>
    </row>
    <row r="231" spans="12:18" x14ac:dyDescent="0.25">
      <c r="L231" s="6" t="s">
        <v>77</v>
      </c>
      <c r="M231" s="28" t="s">
        <v>86</v>
      </c>
      <c r="N231" s="6" t="s">
        <v>8</v>
      </c>
      <c r="O231" s="4">
        <f t="shared" si="36"/>
        <v>0</v>
      </c>
      <c r="P231" s="4">
        <f t="shared" si="37"/>
        <v>0</v>
      </c>
      <c r="Q231" s="4">
        <f t="shared" si="38"/>
        <v>0</v>
      </c>
      <c r="R231" s="4">
        <f t="shared" si="39"/>
        <v>0</v>
      </c>
    </row>
    <row r="232" spans="12:18" x14ac:dyDescent="0.25">
      <c r="L232" s="6" t="s">
        <v>77</v>
      </c>
      <c r="M232" s="28" t="s">
        <v>87</v>
      </c>
      <c r="N232" s="6" t="s">
        <v>8</v>
      </c>
      <c r="O232" s="4">
        <f t="shared" si="36"/>
        <v>0</v>
      </c>
      <c r="P232" s="4">
        <f t="shared" si="37"/>
        <v>0</v>
      </c>
      <c r="Q232" s="4">
        <f t="shared" si="38"/>
        <v>0</v>
      </c>
      <c r="R232" s="4">
        <f t="shared" si="39"/>
        <v>0</v>
      </c>
    </row>
    <row r="233" spans="12:18" x14ac:dyDescent="0.25">
      <c r="L233" s="6" t="s">
        <v>77</v>
      </c>
      <c r="M233" s="28" t="s">
        <v>88</v>
      </c>
      <c r="N233" s="6" t="s">
        <v>8</v>
      </c>
      <c r="O233" s="4">
        <f t="shared" si="36"/>
        <v>0</v>
      </c>
      <c r="P233" s="4">
        <f t="shared" si="37"/>
        <v>0</v>
      </c>
      <c r="Q233" s="4">
        <f t="shared" si="38"/>
        <v>0</v>
      </c>
      <c r="R233" s="4">
        <f t="shared" si="39"/>
        <v>0</v>
      </c>
    </row>
    <row r="234" spans="12:18" x14ac:dyDescent="0.25">
      <c r="L234" s="6" t="s">
        <v>77</v>
      </c>
      <c r="M234" s="28" t="s">
        <v>89</v>
      </c>
      <c r="N234" s="6" t="s">
        <v>8</v>
      </c>
      <c r="O234" s="4">
        <f t="shared" ref="O234:O265" si="40">SUMIF($D:$D,$M234,G:G)</f>
        <v>0</v>
      </c>
      <c r="P234" s="4">
        <f t="shared" ref="P234:P265" si="41">SUMIF($D:$D,$M234,H:H)</f>
        <v>0</v>
      </c>
      <c r="Q234" s="4">
        <f t="shared" ref="Q234:Q265" si="42">SUMIF($D:$D,$M234,I:I)</f>
        <v>0</v>
      </c>
      <c r="R234" s="4">
        <f t="shared" si="39"/>
        <v>0</v>
      </c>
    </row>
    <row r="235" spans="12:18" x14ac:dyDescent="0.25">
      <c r="L235" s="6" t="s">
        <v>77</v>
      </c>
      <c r="M235" s="28" t="s">
        <v>90</v>
      </c>
      <c r="N235" s="6" t="s">
        <v>8</v>
      </c>
      <c r="O235" s="4">
        <f t="shared" si="40"/>
        <v>0</v>
      </c>
      <c r="P235" s="4">
        <f t="shared" si="41"/>
        <v>0</v>
      </c>
      <c r="Q235" s="4">
        <f t="shared" si="42"/>
        <v>0</v>
      </c>
      <c r="R235" s="4">
        <f t="shared" si="39"/>
        <v>0</v>
      </c>
    </row>
    <row r="236" spans="12:18" x14ac:dyDescent="0.25">
      <c r="L236" s="6" t="s">
        <v>77</v>
      </c>
      <c r="M236" s="28" t="s">
        <v>91</v>
      </c>
      <c r="N236" s="6" t="s">
        <v>8</v>
      </c>
      <c r="O236" s="4">
        <f t="shared" si="40"/>
        <v>0</v>
      </c>
      <c r="P236" s="4">
        <f t="shared" si="41"/>
        <v>0</v>
      </c>
      <c r="Q236" s="4">
        <f t="shared" si="42"/>
        <v>0</v>
      </c>
      <c r="R236" s="4">
        <f t="shared" si="39"/>
        <v>0</v>
      </c>
    </row>
    <row r="237" spans="12:18" x14ac:dyDescent="0.25">
      <c r="L237" s="6" t="s">
        <v>77</v>
      </c>
      <c r="M237" s="28" t="s">
        <v>92</v>
      </c>
      <c r="N237" s="6" t="s">
        <v>8</v>
      </c>
      <c r="O237" s="4">
        <f t="shared" si="40"/>
        <v>0</v>
      </c>
      <c r="P237" s="4">
        <f t="shared" si="41"/>
        <v>0</v>
      </c>
      <c r="Q237" s="4">
        <f t="shared" si="42"/>
        <v>0</v>
      </c>
      <c r="R237" s="4">
        <f t="shared" si="39"/>
        <v>0</v>
      </c>
    </row>
    <row r="238" spans="12:18" x14ac:dyDescent="0.25">
      <c r="L238" s="6" t="s">
        <v>77</v>
      </c>
      <c r="M238" s="28" t="s">
        <v>219</v>
      </c>
      <c r="N238" s="6" t="s">
        <v>8</v>
      </c>
      <c r="O238" s="4">
        <f t="shared" si="40"/>
        <v>0</v>
      </c>
      <c r="P238" s="4">
        <f t="shared" si="41"/>
        <v>0</v>
      </c>
      <c r="Q238" s="4">
        <f t="shared" si="42"/>
        <v>0</v>
      </c>
      <c r="R238" s="4">
        <f t="shared" si="39"/>
        <v>0</v>
      </c>
    </row>
    <row r="239" spans="12:18" x14ac:dyDescent="0.25">
      <c r="L239" s="6" t="s">
        <v>77</v>
      </c>
      <c r="M239" s="28" t="s">
        <v>93</v>
      </c>
      <c r="N239" s="6" t="s">
        <v>8</v>
      </c>
      <c r="O239" s="4">
        <f t="shared" si="40"/>
        <v>0</v>
      </c>
      <c r="P239" s="4">
        <f t="shared" si="41"/>
        <v>0</v>
      </c>
      <c r="Q239" s="4">
        <f t="shared" si="42"/>
        <v>0</v>
      </c>
      <c r="R239" s="4">
        <f t="shared" si="39"/>
        <v>0</v>
      </c>
    </row>
    <row r="240" spans="12:18" x14ac:dyDescent="0.25">
      <c r="L240" s="6" t="s">
        <v>77</v>
      </c>
      <c r="M240" s="28" t="s">
        <v>94</v>
      </c>
      <c r="N240" s="6" t="s">
        <v>8</v>
      </c>
      <c r="O240" s="4">
        <f t="shared" si="40"/>
        <v>0</v>
      </c>
      <c r="P240" s="4">
        <f t="shared" si="41"/>
        <v>0</v>
      </c>
      <c r="Q240" s="4">
        <f t="shared" si="42"/>
        <v>0</v>
      </c>
      <c r="R240" s="4">
        <f t="shared" si="39"/>
        <v>0</v>
      </c>
    </row>
    <row r="241" spans="12:18" x14ac:dyDescent="0.25">
      <c r="L241" s="6" t="s">
        <v>77</v>
      </c>
      <c r="M241" s="28" t="s">
        <v>95</v>
      </c>
      <c r="N241" s="6" t="s">
        <v>8</v>
      </c>
      <c r="O241" s="4">
        <f t="shared" si="40"/>
        <v>0</v>
      </c>
      <c r="P241" s="4">
        <f t="shared" si="41"/>
        <v>0</v>
      </c>
      <c r="Q241" s="4">
        <f t="shared" si="42"/>
        <v>0</v>
      </c>
      <c r="R241" s="4">
        <f t="shared" si="39"/>
        <v>0</v>
      </c>
    </row>
    <row r="242" spans="12:18" x14ac:dyDescent="0.25">
      <c r="L242" s="6" t="s">
        <v>77</v>
      </c>
      <c r="M242" s="28" t="s">
        <v>96</v>
      </c>
      <c r="N242" s="6" t="s">
        <v>8</v>
      </c>
      <c r="O242" s="4">
        <f t="shared" si="40"/>
        <v>0</v>
      </c>
      <c r="P242" s="4">
        <f t="shared" si="41"/>
        <v>0</v>
      </c>
      <c r="Q242" s="4">
        <f t="shared" si="42"/>
        <v>0</v>
      </c>
      <c r="R242" s="4">
        <f t="shared" si="39"/>
        <v>0</v>
      </c>
    </row>
    <row r="243" spans="12:18" x14ac:dyDescent="0.25">
      <c r="L243" s="6" t="s">
        <v>77</v>
      </c>
      <c r="M243" s="28" t="s">
        <v>97</v>
      </c>
      <c r="N243" s="6" t="s">
        <v>8</v>
      </c>
      <c r="O243" s="4">
        <f t="shared" si="40"/>
        <v>0</v>
      </c>
      <c r="P243" s="4">
        <f t="shared" si="41"/>
        <v>0</v>
      </c>
      <c r="Q243" s="4">
        <f t="shared" si="42"/>
        <v>0</v>
      </c>
      <c r="R243" s="4">
        <f t="shared" si="39"/>
        <v>0</v>
      </c>
    </row>
    <row r="244" spans="12:18" x14ac:dyDescent="0.25">
      <c r="L244" s="6" t="s">
        <v>77</v>
      </c>
      <c r="M244" s="28" t="s">
        <v>98</v>
      </c>
      <c r="N244" s="6" t="s">
        <v>8</v>
      </c>
      <c r="O244" s="4">
        <f t="shared" si="40"/>
        <v>0</v>
      </c>
      <c r="P244" s="4">
        <f t="shared" si="41"/>
        <v>0</v>
      </c>
      <c r="Q244" s="4">
        <f t="shared" si="42"/>
        <v>0</v>
      </c>
      <c r="R244" s="4">
        <f t="shared" si="39"/>
        <v>0</v>
      </c>
    </row>
    <row r="245" spans="12:18" x14ac:dyDescent="0.25">
      <c r="L245" s="6" t="s">
        <v>77</v>
      </c>
      <c r="M245" s="28" t="s">
        <v>99</v>
      </c>
      <c r="N245" s="6" t="s">
        <v>8</v>
      </c>
      <c r="O245" s="4">
        <f t="shared" si="40"/>
        <v>0</v>
      </c>
      <c r="P245" s="4">
        <f t="shared" si="41"/>
        <v>0</v>
      </c>
      <c r="Q245" s="4">
        <f t="shared" si="42"/>
        <v>0</v>
      </c>
      <c r="R245" s="4">
        <f t="shared" si="39"/>
        <v>0</v>
      </c>
    </row>
    <row r="246" spans="12:18" x14ac:dyDescent="0.25">
      <c r="L246" s="6" t="s">
        <v>77</v>
      </c>
      <c r="M246" s="28" t="s">
        <v>100</v>
      </c>
      <c r="N246" s="6" t="s">
        <v>8</v>
      </c>
      <c r="O246" s="4">
        <f t="shared" si="40"/>
        <v>0</v>
      </c>
      <c r="P246" s="4">
        <f t="shared" si="41"/>
        <v>0</v>
      </c>
      <c r="Q246" s="4">
        <f t="shared" si="42"/>
        <v>0</v>
      </c>
      <c r="R246" s="4">
        <f t="shared" si="39"/>
        <v>0</v>
      </c>
    </row>
    <row r="247" spans="12:18" x14ac:dyDescent="0.25">
      <c r="L247" s="6" t="s">
        <v>77</v>
      </c>
      <c r="M247" s="28" t="s">
        <v>101</v>
      </c>
      <c r="N247" s="6" t="s">
        <v>8</v>
      </c>
      <c r="O247" s="4">
        <f t="shared" si="40"/>
        <v>0</v>
      </c>
      <c r="P247" s="4">
        <f t="shared" si="41"/>
        <v>0</v>
      </c>
      <c r="Q247" s="4">
        <f t="shared" si="42"/>
        <v>0</v>
      </c>
      <c r="R247" s="4">
        <f t="shared" si="39"/>
        <v>0</v>
      </c>
    </row>
    <row r="248" spans="12:18" x14ac:dyDescent="0.25">
      <c r="L248" s="6" t="s">
        <v>77</v>
      </c>
      <c r="M248" s="28" t="s">
        <v>102</v>
      </c>
      <c r="N248" s="6" t="s">
        <v>8</v>
      </c>
      <c r="O248" s="4">
        <f t="shared" si="40"/>
        <v>0</v>
      </c>
      <c r="P248" s="4">
        <f t="shared" si="41"/>
        <v>0</v>
      </c>
      <c r="Q248" s="4">
        <f t="shared" si="42"/>
        <v>0</v>
      </c>
      <c r="R248" s="4">
        <f t="shared" si="39"/>
        <v>0</v>
      </c>
    </row>
    <row r="249" spans="12:18" x14ac:dyDescent="0.25">
      <c r="L249" s="6" t="s">
        <v>77</v>
      </c>
      <c r="M249" s="28" t="s">
        <v>103</v>
      </c>
      <c r="N249" s="6" t="s">
        <v>8</v>
      </c>
      <c r="O249" s="4">
        <f t="shared" si="40"/>
        <v>0</v>
      </c>
      <c r="P249" s="4">
        <f t="shared" si="41"/>
        <v>0</v>
      </c>
      <c r="Q249" s="4">
        <f t="shared" si="42"/>
        <v>0</v>
      </c>
      <c r="R249" s="4">
        <f t="shared" si="39"/>
        <v>0</v>
      </c>
    </row>
    <row r="250" spans="12:18" x14ac:dyDescent="0.25">
      <c r="L250" s="6" t="s">
        <v>77</v>
      </c>
      <c r="M250" s="28" t="s">
        <v>256</v>
      </c>
      <c r="N250" s="6" t="s">
        <v>8</v>
      </c>
      <c r="O250" s="4">
        <f t="shared" si="40"/>
        <v>0</v>
      </c>
      <c r="P250" s="4">
        <f t="shared" si="41"/>
        <v>0</v>
      </c>
      <c r="Q250" s="4">
        <f t="shared" si="42"/>
        <v>0</v>
      </c>
      <c r="R250" s="4">
        <f t="shared" si="39"/>
        <v>0</v>
      </c>
    </row>
    <row r="251" spans="12:18" x14ac:dyDescent="0.25">
      <c r="L251" s="6" t="s">
        <v>77</v>
      </c>
      <c r="M251" s="28" t="s">
        <v>104</v>
      </c>
      <c r="N251" s="6" t="s">
        <v>8</v>
      </c>
      <c r="O251" s="4">
        <f t="shared" si="40"/>
        <v>0</v>
      </c>
      <c r="P251" s="4">
        <f t="shared" si="41"/>
        <v>0</v>
      </c>
      <c r="Q251" s="4">
        <f t="shared" si="42"/>
        <v>0</v>
      </c>
      <c r="R251" s="4">
        <f t="shared" si="39"/>
        <v>0</v>
      </c>
    </row>
    <row r="252" spans="12:18" x14ac:dyDescent="0.25">
      <c r="L252" s="6" t="s">
        <v>77</v>
      </c>
      <c r="M252" s="28" t="s">
        <v>105</v>
      </c>
      <c r="N252" s="6" t="s">
        <v>8</v>
      </c>
      <c r="O252" s="4">
        <f t="shared" si="40"/>
        <v>0</v>
      </c>
      <c r="P252" s="4">
        <f t="shared" si="41"/>
        <v>0</v>
      </c>
      <c r="Q252" s="4">
        <f t="shared" si="42"/>
        <v>0</v>
      </c>
      <c r="R252" s="4">
        <f t="shared" si="39"/>
        <v>0</v>
      </c>
    </row>
    <row r="253" spans="12:18" x14ac:dyDescent="0.25">
      <c r="L253" s="6" t="s">
        <v>77</v>
      </c>
      <c r="M253" s="28" t="s">
        <v>106</v>
      </c>
      <c r="N253" s="6" t="s">
        <v>8</v>
      </c>
      <c r="O253" s="4">
        <f t="shared" si="40"/>
        <v>0</v>
      </c>
      <c r="P253" s="4">
        <f t="shared" si="41"/>
        <v>0</v>
      </c>
      <c r="Q253" s="4">
        <f t="shared" si="42"/>
        <v>0</v>
      </c>
      <c r="R253" s="4">
        <f t="shared" si="39"/>
        <v>0</v>
      </c>
    </row>
    <row r="254" spans="12:18" x14ac:dyDescent="0.25">
      <c r="L254" s="6" t="s">
        <v>77</v>
      </c>
      <c r="M254" s="28" t="s">
        <v>107</v>
      </c>
      <c r="N254" s="6" t="s">
        <v>8</v>
      </c>
      <c r="O254" s="4">
        <f t="shared" si="40"/>
        <v>0</v>
      </c>
      <c r="P254" s="4">
        <f t="shared" si="41"/>
        <v>0</v>
      </c>
      <c r="Q254" s="4">
        <f t="shared" si="42"/>
        <v>0</v>
      </c>
      <c r="R254" s="4">
        <f t="shared" si="39"/>
        <v>0</v>
      </c>
    </row>
    <row r="255" spans="12:18" x14ac:dyDescent="0.25">
      <c r="L255" s="6" t="s">
        <v>77</v>
      </c>
      <c r="M255" s="28" t="s">
        <v>108</v>
      </c>
      <c r="N255" s="6" t="s">
        <v>8</v>
      </c>
      <c r="O255" s="4">
        <f t="shared" si="40"/>
        <v>0</v>
      </c>
      <c r="P255" s="4">
        <f t="shared" si="41"/>
        <v>0</v>
      </c>
      <c r="Q255" s="4">
        <f t="shared" si="42"/>
        <v>0</v>
      </c>
      <c r="R255" s="4">
        <f t="shared" si="39"/>
        <v>0</v>
      </c>
    </row>
    <row r="256" spans="12:18" x14ac:dyDescent="0.25">
      <c r="L256" s="6" t="s">
        <v>77</v>
      </c>
      <c r="M256" s="28" t="s">
        <v>259</v>
      </c>
      <c r="N256" s="6" t="s">
        <v>8</v>
      </c>
      <c r="O256" s="4">
        <f t="shared" si="40"/>
        <v>0</v>
      </c>
      <c r="P256" s="4">
        <f t="shared" si="41"/>
        <v>0</v>
      </c>
      <c r="Q256" s="4">
        <f t="shared" si="42"/>
        <v>0</v>
      </c>
      <c r="R256" s="4">
        <f t="shared" si="39"/>
        <v>0</v>
      </c>
    </row>
    <row r="257" spans="12:18" x14ac:dyDescent="0.25">
      <c r="L257" s="6" t="s">
        <v>77</v>
      </c>
      <c r="M257" s="28" t="s">
        <v>109</v>
      </c>
      <c r="N257" s="6" t="s">
        <v>8</v>
      </c>
      <c r="O257" s="4">
        <f t="shared" si="40"/>
        <v>0</v>
      </c>
      <c r="P257" s="4">
        <f t="shared" si="41"/>
        <v>0</v>
      </c>
      <c r="Q257" s="4">
        <f t="shared" si="42"/>
        <v>0</v>
      </c>
      <c r="R257" s="4">
        <f t="shared" si="39"/>
        <v>0</v>
      </c>
    </row>
    <row r="258" spans="12:18" x14ac:dyDescent="0.25">
      <c r="L258" s="6" t="s">
        <v>77</v>
      </c>
      <c r="M258" s="28" t="s">
        <v>110</v>
      </c>
      <c r="N258" s="6" t="s">
        <v>8</v>
      </c>
      <c r="O258" s="4">
        <f t="shared" si="40"/>
        <v>0</v>
      </c>
      <c r="P258" s="4">
        <f t="shared" si="41"/>
        <v>0</v>
      </c>
      <c r="Q258" s="4">
        <f t="shared" si="42"/>
        <v>0</v>
      </c>
      <c r="R258" s="4">
        <f t="shared" si="39"/>
        <v>0</v>
      </c>
    </row>
    <row r="259" spans="12:18" x14ac:dyDescent="0.25">
      <c r="L259" s="6" t="s">
        <v>77</v>
      </c>
      <c r="M259" s="28" t="s">
        <v>111</v>
      </c>
      <c r="N259" s="6" t="s">
        <v>8</v>
      </c>
      <c r="O259" s="4">
        <f t="shared" si="40"/>
        <v>0</v>
      </c>
      <c r="P259" s="4">
        <f t="shared" si="41"/>
        <v>0</v>
      </c>
      <c r="Q259" s="4">
        <f t="shared" si="42"/>
        <v>0</v>
      </c>
      <c r="R259" s="4">
        <f t="shared" si="39"/>
        <v>0</v>
      </c>
    </row>
    <row r="260" spans="12:18" x14ac:dyDescent="0.25">
      <c r="L260" s="6" t="s">
        <v>77</v>
      </c>
      <c r="M260" s="28" t="s">
        <v>218</v>
      </c>
      <c r="N260" s="6" t="s">
        <v>8</v>
      </c>
      <c r="O260" s="4">
        <f t="shared" si="40"/>
        <v>0</v>
      </c>
      <c r="P260" s="4">
        <f t="shared" si="41"/>
        <v>0</v>
      </c>
      <c r="Q260" s="4">
        <f t="shared" si="42"/>
        <v>0</v>
      </c>
      <c r="R260" s="4">
        <f t="shared" si="39"/>
        <v>0</v>
      </c>
    </row>
    <row r="261" spans="12:18" x14ac:dyDescent="0.25">
      <c r="L261" s="6" t="s">
        <v>77</v>
      </c>
      <c r="M261" s="28" t="s">
        <v>112</v>
      </c>
      <c r="N261" s="6" t="s">
        <v>8</v>
      </c>
      <c r="O261" s="4">
        <f t="shared" si="40"/>
        <v>0</v>
      </c>
      <c r="P261" s="4">
        <f t="shared" si="41"/>
        <v>0</v>
      </c>
      <c r="Q261" s="4">
        <f t="shared" si="42"/>
        <v>0</v>
      </c>
      <c r="R261" s="4">
        <f t="shared" si="39"/>
        <v>0</v>
      </c>
    </row>
    <row r="262" spans="12:18" x14ac:dyDescent="0.25">
      <c r="L262" s="6" t="s">
        <v>77</v>
      </c>
      <c r="M262" s="28" t="s">
        <v>113</v>
      </c>
      <c r="N262" s="6" t="s">
        <v>8</v>
      </c>
      <c r="O262" s="4">
        <f t="shared" si="40"/>
        <v>0</v>
      </c>
      <c r="P262" s="4">
        <f t="shared" si="41"/>
        <v>0</v>
      </c>
      <c r="Q262" s="4">
        <f t="shared" si="42"/>
        <v>0</v>
      </c>
      <c r="R262" s="4">
        <f t="shared" si="39"/>
        <v>0</v>
      </c>
    </row>
    <row r="263" spans="12:18" x14ac:dyDescent="0.25">
      <c r="L263" s="6" t="s">
        <v>77</v>
      </c>
      <c r="M263" s="28" t="s">
        <v>114</v>
      </c>
      <c r="N263" s="6" t="s">
        <v>8</v>
      </c>
      <c r="O263" s="4">
        <f t="shared" si="40"/>
        <v>0</v>
      </c>
      <c r="P263" s="4">
        <f t="shared" si="41"/>
        <v>0</v>
      </c>
      <c r="Q263" s="4">
        <f t="shared" si="42"/>
        <v>0</v>
      </c>
      <c r="R263" s="4">
        <f t="shared" si="39"/>
        <v>0</v>
      </c>
    </row>
    <row r="264" spans="12:18" x14ac:dyDescent="0.25">
      <c r="L264" s="6" t="s">
        <v>77</v>
      </c>
      <c r="M264" s="28" t="s">
        <v>5</v>
      </c>
      <c r="N264" s="6" t="s">
        <v>8</v>
      </c>
      <c r="O264" s="4">
        <f t="shared" si="40"/>
        <v>0</v>
      </c>
      <c r="P264" s="4">
        <f t="shared" si="41"/>
        <v>0</v>
      </c>
      <c r="Q264" s="4">
        <f t="shared" si="42"/>
        <v>0</v>
      </c>
      <c r="R264" s="4">
        <f t="shared" si="39"/>
        <v>0</v>
      </c>
    </row>
    <row r="265" spans="12:18" x14ac:dyDescent="0.25">
      <c r="L265" s="6" t="s">
        <v>77</v>
      </c>
      <c r="M265" s="28" t="s">
        <v>115</v>
      </c>
      <c r="N265" s="6" t="s">
        <v>8</v>
      </c>
      <c r="O265" s="4">
        <f t="shared" si="40"/>
        <v>0</v>
      </c>
      <c r="P265" s="4">
        <f t="shared" si="41"/>
        <v>0</v>
      </c>
      <c r="Q265" s="4">
        <f t="shared" si="42"/>
        <v>0</v>
      </c>
      <c r="R265" s="4">
        <f t="shared" si="39"/>
        <v>0</v>
      </c>
    </row>
    <row r="266" spans="12:18" x14ac:dyDescent="0.25">
      <c r="L266" s="6" t="s">
        <v>77</v>
      </c>
      <c r="M266" s="28" t="s">
        <v>116</v>
      </c>
      <c r="N266" s="6" t="s">
        <v>8</v>
      </c>
      <c r="O266" s="4">
        <f t="shared" ref="O266:O273" si="43">SUMIF($D:$D,$M266,G:G)</f>
        <v>0</v>
      </c>
      <c r="P266" s="4">
        <f t="shared" ref="P266:P273" si="44">SUMIF($D:$D,$M266,H:H)</f>
        <v>0</v>
      </c>
      <c r="Q266" s="4">
        <f t="shared" ref="Q266:Q273" si="45">SUMIF($D:$D,$M266,I:I)</f>
        <v>0</v>
      </c>
      <c r="R266" s="4">
        <f t="shared" si="39"/>
        <v>0</v>
      </c>
    </row>
    <row r="267" spans="12:18" x14ac:dyDescent="0.25">
      <c r="L267" s="6" t="s">
        <v>77</v>
      </c>
      <c r="M267" s="28" t="s">
        <v>260</v>
      </c>
      <c r="N267" s="6" t="s">
        <v>8</v>
      </c>
      <c r="O267" s="4">
        <f t="shared" si="43"/>
        <v>0</v>
      </c>
      <c r="P267" s="4">
        <f t="shared" si="44"/>
        <v>0</v>
      </c>
      <c r="Q267" s="4">
        <f t="shared" si="45"/>
        <v>0</v>
      </c>
      <c r="R267" s="4">
        <f t="shared" ref="R267:R273" si="46">SUM(O267:Q267)</f>
        <v>0</v>
      </c>
    </row>
    <row r="268" spans="12:18" x14ac:dyDescent="0.25">
      <c r="L268" s="6" t="s">
        <v>77</v>
      </c>
      <c r="M268" s="28" t="s">
        <v>117</v>
      </c>
      <c r="N268" s="6" t="s">
        <v>8</v>
      </c>
      <c r="O268" s="4">
        <f t="shared" si="43"/>
        <v>0</v>
      </c>
      <c r="P268" s="4">
        <f t="shared" si="44"/>
        <v>0</v>
      </c>
      <c r="Q268" s="4">
        <f t="shared" si="45"/>
        <v>0</v>
      </c>
      <c r="R268" s="4">
        <f t="shared" si="46"/>
        <v>0</v>
      </c>
    </row>
    <row r="269" spans="12:18" x14ac:dyDescent="0.25">
      <c r="L269" s="6" t="s">
        <v>77</v>
      </c>
      <c r="M269" s="28" t="s">
        <v>118</v>
      </c>
      <c r="N269" s="6" t="s">
        <v>8</v>
      </c>
      <c r="O269" s="4">
        <f t="shared" si="43"/>
        <v>0</v>
      </c>
      <c r="P269" s="4">
        <f t="shared" si="44"/>
        <v>0</v>
      </c>
      <c r="Q269" s="4">
        <f t="shared" si="45"/>
        <v>0</v>
      </c>
      <c r="R269" s="4">
        <f t="shared" si="46"/>
        <v>0</v>
      </c>
    </row>
    <row r="270" spans="12:18" x14ac:dyDescent="0.25">
      <c r="L270" s="6" t="s">
        <v>77</v>
      </c>
      <c r="M270" s="28" t="s">
        <v>119</v>
      </c>
      <c r="N270" s="6" t="s">
        <v>8</v>
      </c>
      <c r="O270" s="4">
        <f t="shared" si="43"/>
        <v>0</v>
      </c>
      <c r="P270" s="4">
        <f t="shared" si="44"/>
        <v>0</v>
      </c>
      <c r="Q270" s="4">
        <f t="shared" si="45"/>
        <v>0</v>
      </c>
      <c r="R270" s="4">
        <f t="shared" si="46"/>
        <v>0</v>
      </c>
    </row>
    <row r="271" spans="12:18" x14ac:dyDescent="0.25">
      <c r="L271" s="6" t="s">
        <v>77</v>
      </c>
      <c r="M271" s="28" t="s">
        <v>120</v>
      </c>
      <c r="N271" s="6" t="s">
        <v>8</v>
      </c>
      <c r="O271" s="4">
        <f t="shared" si="43"/>
        <v>0</v>
      </c>
      <c r="P271" s="4">
        <f t="shared" si="44"/>
        <v>0</v>
      </c>
      <c r="Q271" s="4">
        <f t="shared" si="45"/>
        <v>0</v>
      </c>
      <c r="R271" s="4">
        <f t="shared" si="46"/>
        <v>0</v>
      </c>
    </row>
    <row r="272" spans="12:18" x14ac:dyDescent="0.25">
      <c r="L272" s="6" t="s">
        <v>77</v>
      </c>
      <c r="M272" s="28" t="s">
        <v>121</v>
      </c>
      <c r="N272" s="6" t="s">
        <v>8</v>
      </c>
      <c r="O272" s="4">
        <f t="shared" si="43"/>
        <v>0</v>
      </c>
      <c r="P272" s="4">
        <f t="shared" si="44"/>
        <v>0</v>
      </c>
      <c r="Q272" s="4">
        <f t="shared" si="45"/>
        <v>0</v>
      </c>
      <c r="R272" s="4">
        <f t="shared" si="46"/>
        <v>0</v>
      </c>
    </row>
    <row r="273" spans="12:18" x14ac:dyDescent="0.25">
      <c r="L273" s="6" t="s">
        <v>77</v>
      </c>
      <c r="M273" s="28" t="s">
        <v>122</v>
      </c>
      <c r="N273" s="6" t="s">
        <v>8</v>
      </c>
      <c r="O273" s="4">
        <f t="shared" si="43"/>
        <v>0</v>
      </c>
      <c r="P273" s="4">
        <f t="shared" si="44"/>
        <v>0</v>
      </c>
      <c r="Q273" s="4">
        <f t="shared" si="45"/>
        <v>0</v>
      </c>
      <c r="R273" s="4">
        <f t="shared" si="46"/>
        <v>0</v>
      </c>
    </row>
  </sheetData>
  <sortState xmlns:xlrd2="http://schemas.microsoft.com/office/spreadsheetml/2017/richdata2" ref="A2:J200">
    <sortCondition ref="A2:A200"/>
    <sortCondition ref="D2:D200"/>
    <sortCondition ref="C2:C200"/>
  </sortState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V204"/>
  <sheetViews>
    <sheetView zoomScale="70" zoomScaleNormal="70" workbookViewId="0">
      <pane xSplit="2" ySplit="3" topLeftCell="M158" activePane="bottomRight" state="frozen"/>
      <selection pane="topRight" activeCell="C1" sqref="C1"/>
      <selection pane="bottomLeft" activeCell="A4" sqref="A4"/>
      <selection pane="bottomRight" activeCell="F179" sqref="F179"/>
    </sheetView>
  </sheetViews>
  <sheetFormatPr defaultRowHeight="15" x14ac:dyDescent="0.25"/>
  <cols>
    <col min="1" max="1" width="18.5703125" bestFit="1" customWidth="1"/>
    <col min="2" max="2" width="37.140625" bestFit="1" customWidth="1"/>
    <col min="3" max="3" width="16" bestFit="1" customWidth="1"/>
    <col min="4" max="4" width="13.140625" bestFit="1" customWidth="1"/>
    <col min="5" max="5" width="20.7109375" bestFit="1" customWidth="1"/>
    <col min="6" max="6" width="17.85546875" bestFit="1" customWidth="1"/>
    <col min="7" max="7" width="24.85546875" bestFit="1" customWidth="1"/>
    <col min="8" max="8" width="17.7109375" bestFit="1" customWidth="1"/>
    <col min="9" max="9" width="14.5703125" bestFit="1" customWidth="1"/>
    <col min="10" max="10" width="22.42578125" bestFit="1" customWidth="1"/>
    <col min="11" max="11" width="19.28515625" bestFit="1" customWidth="1"/>
    <col min="12" max="12" width="26.28515625" bestFit="1" customWidth="1"/>
    <col min="13" max="13" width="17.7109375" bestFit="1" customWidth="1"/>
    <col min="14" max="14" width="14.5703125" bestFit="1" customWidth="1"/>
    <col min="15" max="15" width="22.42578125" bestFit="1" customWidth="1"/>
    <col min="16" max="16" width="19.28515625" bestFit="1" customWidth="1"/>
    <col min="17" max="17" width="26.28515625" bestFit="1" customWidth="1"/>
    <col min="18" max="18" width="17.7109375" bestFit="1" customWidth="1"/>
    <col min="19" max="19" width="14.5703125" bestFit="1" customWidth="1"/>
    <col min="20" max="20" width="22.42578125" bestFit="1" customWidth="1"/>
    <col min="21" max="21" width="19.28515625" bestFit="1" customWidth="1"/>
    <col min="22" max="22" width="26.28515625" bestFit="1" customWidth="1"/>
  </cols>
  <sheetData>
    <row r="1" spans="1:22" ht="26.25" x14ac:dyDescent="0.4">
      <c r="C1" s="119" t="s">
        <v>13</v>
      </c>
      <c r="D1" s="119"/>
      <c r="E1" s="119"/>
      <c r="F1" s="119"/>
      <c r="G1" s="119"/>
      <c r="H1" s="119" t="s">
        <v>14</v>
      </c>
      <c r="I1" s="119"/>
      <c r="J1" s="119"/>
      <c r="K1" s="119"/>
      <c r="L1" s="119"/>
      <c r="M1" s="119" t="s">
        <v>15</v>
      </c>
      <c r="N1" s="119"/>
      <c r="O1" s="119"/>
      <c r="P1" s="119"/>
      <c r="Q1" s="119"/>
      <c r="R1" s="119" t="s">
        <v>19</v>
      </c>
      <c r="S1" s="119"/>
      <c r="T1" s="119"/>
      <c r="U1" s="119"/>
      <c r="V1" s="119"/>
    </row>
    <row r="3" spans="1:22" x14ac:dyDescent="0.25">
      <c r="A3" s="90" t="s">
        <v>282</v>
      </c>
      <c r="B3" s="90" t="s">
        <v>20</v>
      </c>
      <c r="C3" s="100" t="s">
        <v>301</v>
      </c>
      <c r="D3" s="100" t="s">
        <v>302</v>
      </c>
      <c r="E3" s="100" t="s">
        <v>303</v>
      </c>
      <c r="F3" s="100" t="s">
        <v>304</v>
      </c>
      <c r="G3" s="100" t="s">
        <v>305</v>
      </c>
      <c r="H3" s="101" t="s">
        <v>306</v>
      </c>
      <c r="I3" s="101" t="s">
        <v>307</v>
      </c>
      <c r="J3" s="101" t="s">
        <v>308</v>
      </c>
      <c r="K3" s="101" t="s">
        <v>309</v>
      </c>
      <c r="L3" s="101" t="s">
        <v>310</v>
      </c>
      <c r="M3" s="87" t="s">
        <v>283</v>
      </c>
      <c r="N3" s="87" t="s">
        <v>284</v>
      </c>
      <c r="O3" s="87" t="s">
        <v>285</v>
      </c>
      <c r="P3" s="87" t="s">
        <v>286</v>
      </c>
      <c r="Q3" s="87" t="s">
        <v>287</v>
      </c>
      <c r="R3" t="s">
        <v>288</v>
      </c>
      <c r="S3" t="s">
        <v>289</v>
      </c>
      <c r="T3" t="s">
        <v>290</v>
      </c>
      <c r="U3" t="s">
        <v>291</v>
      </c>
      <c r="V3" t="s">
        <v>292</v>
      </c>
    </row>
    <row r="4" spans="1:22" x14ac:dyDescent="0.25">
      <c r="A4" s="88" t="s">
        <v>1</v>
      </c>
      <c r="B4" s="88" t="s">
        <v>21</v>
      </c>
      <c r="C4" s="89">
        <v>30</v>
      </c>
      <c r="D4" s="89">
        <v>9</v>
      </c>
      <c r="E4" s="89">
        <v>8</v>
      </c>
      <c r="F4" s="89">
        <v>8</v>
      </c>
      <c r="G4" s="89">
        <v>0</v>
      </c>
      <c r="H4" s="89">
        <v>27</v>
      </c>
      <c r="I4" s="89">
        <v>13</v>
      </c>
      <c r="J4" s="89">
        <v>7</v>
      </c>
      <c r="K4" s="89">
        <v>0</v>
      </c>
      <c r="L4" s="89">
        <v>0</v>
      </c>
      <c r="M4" s="89">
        <v>32</v>
      </c>
      <c r="N4" s="89">
        <v>15</v>
      </c>
      <c r="O4" s="89">
        <v>8</v>
      </c>
      <c r="P4" s="89">
        <v>0</v>
      </c>
      <c r="Q4" s="89">
        <v>0</v>
      </c>
      <c r="R4" s="89">
        <v>89</v>
      </c>
      <c r="S4" s="89">
        <v>37</v>
      </c>
      <c r="T4" s="89">
        <v>23</v>
      </c>
      <c r="U4" s="89">
        <v>8</v>
      </c>
      <c r="V4" s="89">
        <v>0</v>
      </c>
    </row>
    <row r="5" spans="1:22" x14ac:dyDescent="0.25">
      <c r="A5" s="88" t="s">
        <v>1</v>
      </c>
      <c r="B5" s="88" t="s">
        <v>22</v>
      </c>
      <c r="C5" s="89">
        <v>121</v>
      </c>
      <c r="D5" s="89">
        <v>61</v>
      </c>
      <c r="E5" s="89">
        <v>29</v>
      </c>
      <c r="F5" s="89">
        <v>51</v>
      </c>
      <c r="G5" s="89">
        <v>0</v>
      </c>
      <c r="H5" s="89">
        <v>117</v>
      </c>
      <c r="I5" s="89">
        <v>90</v>
      </c>
      <c r="J5" s="89">
        <v>28</v>
      </c>
      <c r="K5" s="89">
        <v>43</v>
      </c>
      <c r="L5" s="89">
        <v>0</v>
      </c>
      <c r="M5" s="89">
        <v>128</v>
      </c>
      <c r="N5" s="89">
        <v>94</v>
      </c>
      <c r="O5" s="89">
        <v>51</v>
      </c>
      <c r="P5" s="89">
        <v>41</v>
      </c>
      <c r="Q5" s="89">
        <v>25</v>
      </c>
      <c r="R5" s="89">
        <v>366</v>
      </c>
      <c r="S5" s="89">
        <v>245</v>
      </c>
      <c r="T5" s="89">
        <v>108</v>
      </c>
      <c r="U5" s="89">
        <v>135</v>
      </c>
      <c r="V5" s="89">
        <v>25</v>
      </c>
    </row>
    <row r="6" spans="1:22" x14ac:dyDescent="0.25">
      <c r="A6" s="88" t="s">
        <v>1</v>
      </c>
      <c r="B6" s="88" t="s">
        <v>23</v>
      </c>
      <c r="C6" s="89">
        <v>62</v>
      </c>
      <c r="D6" s="89">
        <v>19</v>
      </c>
      <c r="E6" s="89">
        <v>12</v>
      </c>
      <c r="F6" s="89">
        <v>17</v>
      </c>
      <c r="G6" s="89">
        <v>0</v>
      </c>
      <c r="H6" s="89">
        <v>48</v>
      </c>
      <c r="I6" s="89">
        <v>32</v>
      </c>
      <c r="J6" s="89">
        <v>12</v>
      </c>
      <c r="K6" s="89">
        <v>8</v>
      </c>
      <c r="L6" s="89">
        <v>0</v>
      </c>
      <c r="M6" s="89">
        <v>59</v>
      </c>
      <c r="N6" s="89">
        <v>38</v>
      </c>
      <c r="O6" s="89">
        <v>16</v>
      </c>
      <c r="P6" s="89">
        <v>7</v>
      </c>
      <c r="Q6" s="89">
        <v>13</v>
      </c>
      <c r="R6" s="89">
        <v>169</v>
      </c>
      <c r="S6" s="89">
        <v>89</v>
      </c>
      <c r="T6" s="89">
        <v>40</v>
      </c>
      <c r="U6" s="89">
        <v>32</v>
      </c>
      <c r="V6" s="89">
        <v>13</v>
      </c>
    </row>
    <row r="7" spans="1:22" x14ac:dyDescent="0.25">
      <c r="A7" s="88" t="s">
        <v>1</v>
      </c>
      <c r="B7" s="88" t="s">
        <v>24</v>
      </c>
      <c r="C7" s="89">
        <v>40</v>
      </c>
      <c r="D7" s="89">
        <v>9</v>
      </c>
      <c r="E7" s="89">
        <v>10</v>
      </c>
      <c r="F7" s="89">
        <v>0</v>
      </c>
      <c r="G7" s="89">
        <v>0</v>
      </c>
      <c r="H7" s="89">
        <v>32</v>
      </c>
      <c r="I7" s="89">
        <v>8</v>
      </c>
      <c r="J7" s="89">
        <v>0</v>
      </c>
      <c r="K7" s="89">
        <v>0</v>
      </c>
      <c r="L7" s="89">
        <v>0</v>
      </c>
      <c r="M7" s="89">
        <v>37</v>
      </c>
      <c r="N7" s="89">
        <v>4</v>
      </c>
      <c r="O7" s="89">
        <v>11</v>
      </c>
      <c r="P7" s="89">
        <v>0</v>
      </c>
      <c r="Q7" s="89">
        <v>0</v>
      </c>
      <c r="R7" s="89">
        <v>109</v>
      </c>
      <c r="S7" s="89">
        <v>21</v>
      </c>
      <c r="T7" s="89">
        <v>21</v>
      </c>
      <c r="U7" s="89">
        <v>0</v>
      </c>
      <c r="V7" s="89">
        <v>0</v>
      </c>
    </row>
    <row r="8" spans="1:22" x14ac:dyDescent="0.25">
      <c r="A8" s="88" t="s">
        <v>1</v>
      </c>
      <c r="B8" s="88" t="s">
        <v>25</v>
      </c>
      <c r="C8" s="89">
        <v>31</v>
      </c>
      <c r="D8" s="89">
        <v>12</v>
      </c>
      <c r="E8" s="89">
        <v>11</v>
      </c>
      <c r="F8" s="89">
        <v>0</v>
      </c>
      <c r="G8" s="89">
        <v>0</v>
      </c>
      <c r="H8" s="89">
        <v>20</v>
      </c>
      <c r="I8" s="89">
        <v>12</v>
      </c>
      <c r="J8" s="89">
        <v>1</v>
      </c>
      <c r="K8" s="89">
        <v>0</v>
      </c>
      <c r="L8" s="89">
        <v>0</v>
      </c>
      <c r="M8" s="89">
        <v>30</v>
      </c>
      <c r="N8" s="89">
        <v>3</v>
      </c>
      <c r="O8" s="89">
        <v>10</v>
      </c>
      <c r="P8" s="89">
        <v>0</v>
      </c>
      <c r="Q8" s="89">
        <v>0</v>
      </c>
      <c r="R8" s="89">
        <v>81</v>
      </c>
      <c r="S8" s="89">
        <v>27</v>
      </c>
      <c r="T8" s="89">
        <v>22</v>
      </c>
      <c r="U8" s="89">
        <v>0</v>
      </c>
      <c r="V8" s="89">
        <v>0</v>
      </c>
    </row>
    <row r="9" spans="1:22" x14ac:dyDescent="0.25">
      <c r="A9" s="88" t="s">
        <v>1</v>
      </c>
      <c r="B9" s="88" t="s">
        <v>26</v>
      </c>
      <c r="C9" s="89">
        <v>44</v>
      </c>
      <c r="D9" s="89">
        <v>7</v>
      </c>
      <c r="E9" s="89">
        <v>14</v>
      </c>
      <c r="F9" s="89">
        <v>0</v>
      </c>
      <c r="G9" s="89">
        <v>0</v>
      </c>
      <c r="H9" s="89">
        <v>33</v>
      </c>
      <c r="I9" s="89">
        <v>4</v>
      </c>
      <c r="J9" s="89">
        <v>4</v>
      </c>
      <c r="K9" s="89">
        <v>0</v>
      </c>
      <c r="L9" s="89">
        <v>0</v>
      </c>
      <c r="M9" s="89">
        <v>41</v>
      </c>
      <c r="N9" s="89">
        <v>1</v>
      </c>
      <c r="O9" s="89">
        <v>13</v>
      </c>
      <c r="P9" s="89">
        <v>0</v>
      </c>
      <c r="Q9" s="89">
        <v>0</v>
      </c>
      <c r="R9" s="89">
        <v>118</v>
      </c>
      <c r="S9" s="89">
        <v>12</v>
      </c>
      <c r="T9" s="89">
        <v>31</v>
      </c>
      <c r="U9" s="89">
        <v>0</v>
      </c>
      <c r="V9" s="89">
        <v>0</v>
      </c>
    </row>
    <row r="10" spans="1:22" x14ac:dyDescent="0.25">
      <c r="A10" s="88" t="s">
        <v>1</v>
      </c>
      <c r="B10" s="88" t="s">
        <v>27</v>
      </c>
      <c r="C10" s="89">
        <v>53</v>
      </c>
      <c r="D10" s="89">
        <v>19</v>
      </c>
      <c r="E10" s="89">
        <v>21</v>
      </c>
      <c r="F10" s="89">
        <v>37</v>
      </c>
      <c r="G10" s="89">
        <v>0</v>
      </c>
      <c r="H10" s="89">
        <v>39</v>
      </c>
      <c r="I10" s="89">
        <v>15</v>
      </c>
      <c r="J10" s="89">
        <v>2</v>
      </c>
      <c r="K10" s="89">
        <v>15</v>
      </c>
      <c r="L10" s="89">
        <v>0</v>
      </c>
      <c r="M10" s="89">
        <v>45</v>
      </c>
      <c r="N10" s="89">
        <v>15</v>
      </c>
      <c r="O10" s="89">
        <v>21</v>
      </c>
      <c r="P10" s="89">
        <v>21</v>
      </c>
      <c r="Q10" s="89">
        <v>0</v>
      </c>
      <c r="R10" s="89">
        <v>137</v>
      </c>
      <c r="S10" s="89">
        <v>49</v>
      </c>
      <c r="T10" s="89">
        <v>44</v>
      </c>
      <c r="U10" s="89">
        <v>73</v>
      </c>
      <c r="V10" s="89">
        <v>0</v>
      </c>
    </row>
    <row r="11" spans="1:22" x14ac:dyDescent="0.25">
      <c r="A11" s="88" t="s">
        <v>1</v>
      </c>
      <c r="B11" s="88" t="s">
        <v>28</v>
      </c>
      <c r="C11" s="89">
        <v>89</v>
      </c>
      <c r="D11" s="89">
        <v>21</v>
      </c>
      <c r="E11" s="89">
        <v>21</v>
      </c>
      <c r="F11" s="89">
        <v>0</v>
      </c>
      <c r="G11" s="89">
        <v>0</v>
      </c>
      <c r="H11" s="89">
        <v>96</v>
      </c>
      <c r="I11" s="89">
        <v>25</v>
      </c>
      <c r="J11" s="89">
        <v>4</v>
      </c>
      <c r="K11" s="89">
        <v>0</v>
      </c>
      <c r="L11" s="89">
        <v>0</v>
      </c>
      <c r="M11" s="89">
        <v>99</v>
      </c>
      <c r="N11" s="89">
        <v>21</v>
      </c>
      <c r="O11" s="89">
        <v>22</v>
      </c>
      <c r="P11" s="89">
        <v>0</v>
      </c>
      <c r="Q11" s="89">
        <v>0</v>
      </c>
      <c r="R11" s="89">
        <v>284</v>
      </c>
      <c r="S11" s="89">
        <v>67</v>
      </c>
      <c r="T11" s="89">
        <v>47</v>
      </c>
      <c r="U11" s="89">
        <v>0</v>
      </c>
      <c r="V11" s="89">
        <v>0</v>
      </c>
    </row>
    <row r="12" spans="1:22" x14ac:dyDescent="0.25">
      <c r="A12" s="88" t="s">
        <v>1</v>
      </c>
      <c r="B12" s="88" t="s">
        <v>29</v>
      </c>
      <c r="C12" s="89">
        <v>59</v>
      </c>
      <c r="D12" s="89">
        <v>7</v>
      </c>
      <c r="E12" s="89">
        <v>13</v>
      </c>
      <c r="F12" s="89">
        <v>0</v>
      </c>
      <c r="G12" s="89">
        <v>0</v>
      </c>
      <c r="H12" s="89">
        <v>58</v>
      </c>
      <c r="I12" s="89">
        <v>10</v>
      </c>
      <c r="J12" s="89">
        <v>2</v>
      </c>
      <c r="K12" s="89">
        <v>0</v>
      </c>
      <c r="L12" s="89">
        <v>0</v>
      </c>
      <c r="M12" s="89">
        <v>63</v>
      </c>
      <c r="N12" s="89">
        <v>5</v>
      </c>
      <c r="O12" s="89">
        <v>11</v>
      </c>
      <c r="P12" s="89">
        <v>0</v>
      </c>
      <c r="Q12" s="89">
        <v>0</v>
      </c>
      <c r="R12" s="89">
        <v>180</v>
      </c>
      <c r="S12" s="89">
        <v>22</v>
      </c>
      <c r="T12" s="89">
        <v>26</v>
      </c>
      <c r="U12" s="89">
        <v>0</v>
      </c>
      <c r="V12" s="89">
        <v>0</v>
      </c>
    </row>
    <row r="13" spans="1:22" x14ac:dyDescent="0.25">
      <c r="A13" s="88" t="s">
        <v>1</v>
      </c>
      <c r="B13" s="88" t="s">
        <v>30</v>
      </c>
      <c r="C13" s="89">
        <v>45</v>
      </c>
      <c r="D13" s="89">
        <v>9</v>
      </c>
      <c r="E13" s="89">
        <v>4</v>
      </c>
      <c r="F13" s="89">
        <v>0</v>
      </c>
      <c r="G13" s="89">
        <v>0</v>
      </c>
      <c r="H13" s="89">
        <v>35</v>
      </c>
      <c r="I13" s="89">
        <v>2</v>
      </c>
      <c r="J13" s="89">
        <v>0</v>
      </c>
      <c r="K13" s="89">
        <v>0</v>
      </c>
      <c r="L13" s="89">
        <v>0</v>
      </c>
      <c r="M13" s="89">
        <v>43</v>
      </c>
      <c r="N13" s="89">
        <v>1</v>
      </c>
      <c r="O13" s="89">
        <v>4</v>
      </c>
      <c r="P13" s="89">
        <v>0</v>
      </c>
      <c r="Q13" s="89">
        <v>0</v>
      </c>
      <c r="R13" s="89">
        <v>123</v>
      </c>
      <c r="S13" s="89">
        <v>12</v>
      </c>
      <c r="T13" s="89">
        <v>8</v>
      </c>
      <c r="U13" s="89">
        <v>0</v>
      </c>
      <c r="V13" s="89">
        <v>0</v>
      </c>
    </row>
    <row r="14" spans="1:22" x14ac:dyDescent="0.25">
      <c r="A14" s="88" t="s">
        <v>1</v>
      </c>
      <c r="B14" s="88" t="s">
        <v>31</v>
      </c>
      <c r="C14" s="89">
        <v>43</v>
      </c>
      <c r="D14" s="89">
        <v>22</v>
      </c>
      <c r="E14" s="89">
        <v>11</v>
      </c>
      <c r="F14" s="89">
        <v>8</v>
      </c>
      <c r="G14" s="89">
        <v>0</v>
      </c>
      <c r="H14" s="89">
        <v>46</v>
      </c>
      <c r="I14" s="89">
        <v>37</v>
      </c>
      <c r="J14" s="89">
        <v>11</v>
      </c>
      <c r="K14" s="89">
        <v>7</v>
      </c>
      <c r="L14" s="89">
        <v>0</v>
      </c>
      <c r="M14" s="89">
        <v>52</v>
      </c>
      <c r="N14" s="89">
        <v>38</v>
      </c>
      <c r="O14" s="89">
        <v>14</v>
      </c>
      <c r="P14" s="89">
        <v>6</v>
      </c>
      <c r="Q14" s="89">
        <v>4</v>
      </c>
      <c r="R14" s="89">
        <v>141</v>
      </c>
      <c r="S14" s="89">
        <v>97</v>
      </c>
      <c r="T14" s="89">
        <v>36</v>
      </c>
      <c r="U14" s="89">
        <v>21</v>
      </c>
      <c r="V14" s="89">
        <v>4</v>
      </c>
    </row>
    <row r="15" spans="1:22" x14ac:dyDescent="0.25">
      <c r="A15" s="88" t="s">
        <v>1</v>
      </c>
      <c r="B15" s="88" t="s">
        <v>32</v>
      </c>
      <c r="C15" s="89">
        <v>46</v>
      </c>
      <c r="D15" s="89">
        <v>16</v>
      </c>
      <c r="E15" s="89">
        <v>11</v>
      </c>
      <c r="F15" s="89">
        <v>12</v>
      </c>
      <c r="G15" s="89">
        <v>0</v>
      </c>
      <c r="H15" s="89">
        <v>43</v>
      </c>
      <c r="I15" s="89">
        <v>23</v>
      </c>
      <c r="J15" s="89">
        <v>11</v>
      </c>
      <c r="K15" s="89">
        <v>10</v>
      </c>
      <c r="L15" s="89">
        <v>0</v>
      </c>
      <c r="M15" s="89">
        <v>49</v>
      </c>
      <c r="N15" s="89">
        <v>25</v>
      </c>
      <c r="O15" s="89">
        <v>21</v>
      </c>
      <c r="P15" s="89">
        <v>6</v>
      </c>
      <c r="Q15" s="89">
        <v>3</v>
      </c>
      <c r="R15" s="89">
        <v>138</v>
      </c>
      <c r="S15" s="89">
        <v>64</v>
      </c>
      <c r="T15" s="89">
        <v>43</v>
      </c>
      <c r="U15" s="89">
        <v>28</v>
      </c>
      <c r="V15" s="89">
        <v>3</v>
      </c>
    </row>
    <row r="16" spans="1:22" x14ac:dyDescent="0.25">
      <c r="A16" s="88" t="s">
        <v>1</v>
      </c>
      <c r="B16" s="88" t="s">
        <v>33</v>
      </c>
      <c r="C16" s="89">
        <v>36</v>
      </c>
      <c r="D16" s="89">
        <v>14</v>
      </c>
      <c r="E16" s="89">
        <v>8</v>
      </c>
      <c r="F16" s="89">
        <v>10</v>
      </c>
      <c r="G16" s="89">
        <v>0</v>
      </c>
      <c r="H16" s="89">
        <v>36</v>
      </c>
      <c r="I16" s="89">
        <v>27</v>
      </c>
      <c r="J16" s="89">
        <v>8</v>
      </c>
      <c r="K16" s="89">
        <v>10</v>
      </c>
      <c r="L16" s="89">
        <v>0</v>
      </c>
      <c r="M16" s="89">
        <v>36</v>
      </c>
      <c r="N16" s="89">
        <v>28</v>
      </c>
      <c r="O16" s="89">
        <v>16</v>
      </c>
      <c r="P16" s="89">
        <v>10</v>
      </c>
      <c r="Q16" s="89">
        <v>0</v>
      </c>
      <c r="R16" s="89">
        <v>108</v>
      </c>
      <c r="S16" s="89">
        <v>69</v>
      </c>
      <c r="T16" s="89">
        <v>32</v>
      </c>
      <c r="U16" s="89">
        <v>30</v>
      </c>
      <c r="V16" s="89">
        <v>0</v>
      </c>
    </row>
    <row r="17" spans="1:22" x14ac:dyDescent="0.25">
      <c r="A17" s="88" t="s">
        <v>1</v>
      </c>
      <c r="B17" s="88" t="s">
        <v>34</v>
      </c>
      <c r="C17" s="89">
        <v>96</v>
      </c>
      <c r="D17" s="89">
        <v>11</v>
      </c>
      <c r="E17" s="89">
        <v>25</v>
      </c>
      <c r="F17" s="89">
        <v>21</v>
      </c>
      <c r="G17" s="89">
        <v>0</v>
      </c>
      <c r="H17" s="89">
        <v>75</v>
      </c>
      <c r="I17" s="89">
        <v>21</v>
      </c>
      <c r="J17" s="89">
        <v>3</v>
      </c>
      <c r="K17" s="89">
        <v>18</v>
      </c>
      <c r="L17" s="89">
        <v>0</v>
      </c>
      <c r="M17" s="89">
        <v>83</v>
      </c>
      <c r="N17" s="89">
        <v>21</v>
      </c>
      <c r="O17" s="89">
        <v>18</v>
      </c>
      <c r="P17" s="89">
        <v>16</v>
      </c>
      <c r="Q17" s="89">
        <v>4</v>
      </c>
      <c r="R17" s="89">
        <v>254</v>
      </c>
      <c r="S17" s="89">
        <v>53</v>
      </c>
      <c r="T17" s="89">
        <v>46</v>
      </c>
      <c r="U17" s="89">
        <v>55</v>
      </c>
      <c r="V17" s="89">
        <v>4</v>
      </c>
    </row>
    <row r="18" spans="1:22" x14ac:dyDescent="0.25">
      <c r="A18" s="88" t="s">
        <v>1</v>
      </c>
      <c r="B18" s="88" t="s">
        <v>35</v>
      </c>
      <c r="C18" s="89">
        <v>54</v>
      </c>
      <c r="D18" s="89">
        <v>0</v>
      </c>
      <c r="E18" s="89">
        <v>42</v>
      </c>
      <c r="F18" s="89">
        <v>0</v>
      </c>
      <c r="G18" s="89">
        <v>0</v>
      </c>
      <c r="H18" s="89">
        <v>34</v>
      </c>
      <c r="I18" s="89">
        <v>0</v>
      </c>
      <c r="J18" s="89">
        <v>12</v>
      </c>
      <c r="K18" s="89">
        <v>0</v>
      </c>
      <c r="L18" s="89">
        <v>0</v>
      </c>
      <c r="M18" s="89">
        <v>51</v>
      </c>
      <c r="N18" s="89">
        <v>0</v>
      </c>
      <c r="O18" s="89">
        <v>31</v>
      </c>
      <c r="P18" s="89">
        <v>0</v>
      </c>
      <c r="Q18" s="89">
        <v>0</v>
      </c>
      <c r="R18" s="89">
        <v>139</v>
      </c>
      <c r="S18" s="89">
        <v>0</v>
      </c>
      <c r="T18" s="89">
        <v>85</v>
      </c>
      <c r="U18" s="89">
        <v>0</v>
      </c>
      <c r="V18" s="89">
        <v>0</v>
      </c>
    </row>
    <row r="19" spans="1:22" x14ac:dyDescent="0.25">
      <c r="A19" s="88" t="s">
        <v>1</v>
      </c>
      <c r="B19" s="88" t="s">
        <v>36</v>
      </c>
      <c r="C19" s="89">
        <v>47</v>
      </c>
      <c r="D19" s="89">
        <v>12</v>
      </c>
      <c r="E19" s="89">
        <v>16</v>
      </c>
      <c r="F19" s="89">
        <v>0</v>
      </c>
      <c r="G19" s="89">
        <v>0</v>
      </c>
      <c r="H19" s="89">
        <v>37</v>
      </c>
      <c r="I19" s="89">
        <v>6</v>
      </c>
      <c r="J19" s="89">
        <v>6</v>
      </c>
      <c r="K19" s="89">
        <v>0</v>
      </c>
      <c r="L19" s="89">
        <v>0</v>
      </c>
      <c r="M19" s="89">
        <v>42</v>
      </c>
      <c r="N19" s="89">
        <v>0</v>
      </c>
      <c r="O19" s="89">
        <v>14</v>
      </c>
      <c r="P19" s="89">
        <v>0</v>
      </c>
      <c r="Q19" s="89">
        <v>0</v>
      </c>
      <c r="R19" s="89">
        <v>126</v>
      </c>
      <c r="S19" s="89">
        <v>18</v>
      </c>
      <c r="T19" s="89">
        <v>36</v>
      </c>
      <c r="U19" s="89">
        <v>0</v>
      </c>
      <c r="V19" s="89">
        <v>0</v>
      </c>
    </row>
    <row r="20" spans="1:22" x14ac:dyDescent="0.25">
      <c r="A20" s="88" t="s">
        <v>1</v>
      </c>
      <c r="B20" s="88" t="s">
        <v>37</v>
      </c>
      <c r="C20" s="89">
        <v>33</v>
      </c>
      <c r="D20" s="89">
        <v>6</v>
      </c>
      <c r="E20" s="89">
        <v>8</v>
      </c>
      <c r="F20" s="89">
        <v>17</v>
      </c>
      <c r="G20" s="89">
        <v>0</v>
      </c>
      <c r="H20" s="89">
        <v>23</v>
      </c>
      <c r="I20" s="89">
        <v>5</v>
      </c>
      <c r="J20" s="89">
        <v>0</v>
      </c>
      <c r="K20" s="89">
        <v>5</v>
      </c>
      <c r="L20" s="89">
        <v>0</v>
      </c>
      <c r="M20" s="89">
        <v>26</v>
      </c>
      <c r="N20" s="89">
        <v>0</v>
      </c>
      <c r="O20" s="89">
        <v>8</v>
      </c>
      <c r="P20" s="89">
        <v>14</v>
      </c>
      <c r="Q20" s="89">
        <v>0</v>
      </c>
      <c r="R20" s="89">
        <v>82</v>
      </c>
      <c r="S20" s="89">
        <v>11</v>
      </c>
      <c r="T20" s="89">
        <v>16</v>
      </c>
      <c r="U20" s="89">
        <v>36</v>
      </c>
      <c r="V20" s="89">
        <v>0</v>
      </c>
    </row>
    <row r="21" spans="1:22" x14ac:dyDescent="0.25">
      <c r="A21" s="88" t="s">
        <v>1</v>
      </c>
      <c r="B21" s="88" t="s">
        <v>38</v>
      </c>
      <c r="C21" s="89">
        <v>131</v>
      </c>
      <c r="D21" s="89">
        <v>26</v>
      </c>
      <c r="E21" s="89">
        <v>37</v>
      </c>
      <c r="F21" s="89">
        <v>47</v>
      </c>
      <c r="G21" s="89">
        <v>0</v>
      </c>
      <c r="H21" s="89">
        <v>105</v>
      </c>
      <c r="I21" s="89">
        <v>16</v>
      </c>
      <c r="J21" s="89">
        <v>6</v>
      </c>
      <c r="K21" s="89">
        <v>32</v>
      </c>
      <c r="L21" s="89">
        <v>0</v>
      </c>
      <c r="M21" s="89">
        <v>112</v>
      </c>
      <c r="N21" s="89">
        <v>35</v>
      </c>
      <c r="O21" s="89">
        <v>34</v>
      </c>
      <c r="P21" s="89">
        <v>66</v>
      </c>
      <c r="Q21" s="89">
        <v>0</v>
      </c>
      <c r="R21" s="89">
        <v>348</v>
      </c>
      <c r="S21" s="89">
        <v>77</v>
      </c>
      <c r="T21" s="89">
        <v>77</v>
      </c>
      <c r="U21" s="89">
        <v>145</v>
      </c>
      <c r="V21" s="89">
        <v>0</v>
      </c>
    </row>
    <row r="22" spans="1:22" x14ac:dyDescent="0.25">
      <c r="A22" s="88" t="s">
        <v>1</v>
      </c>
      <c r="B22" s="88" t="s">
        <v>39</v>
      </c>
      <c r="C22" s="89">
        <v>309</v>
      </c>
      <c r="D22" s="89">
        <v>82</v>
      </c>
      <c r="E22" s="89">
        <v>96</v>
      </c>
      <c r="F22" s="89">
        <v>142</v>
      </c>
      <c r="G22" s="89">
        <v>0</v>
      </c>
      <c r="H22" s="89">
        <v>336</v>
      </c>
      <c r="I22" s="89">
        <v>134</v>
      </c>
      <c r="J22" s="89">
        <v>95</v>
      </c>
      <c r="K22" s="89">
        <v>142</v>
      </c>
      <c r="L22" s="89">
        <v>0</v>
      </c>
      <c r="M22" s="89">
        <v>335</v>
      </c>
      <c r="N22" s="89">
        <v>184</v>
      </c>
      <c r="O22" s="89">
        <v>103</v>
      </c>
      <c r="P22" s="89">
        <v>127</v>
      </c>
      <c r="Q22" s="89">
        <v>5</v>
      </c>
      <c r="R22" s="89">
        <v>980</v>
      </c>
      <c r="S22" s="89">
        <v>400</v>
      </c>
      <c r="T22" s="89">
        <v>294</v>
      </c>
      <c r="U22" s="89">
        <v>411</v>
      </c>
      <c r="V22" s="89">
        <v>5</v>
      </c>
    </row>
    <row r="23" spans="1:22" x14ac:dyDescent="0.25">
      <c r="A23" s="88" t="s">
        <v>1</v>
      </c>
      <c r="B23" s="88" t="s">
        <v>40</v>
      </c>
      <c r="C23" s="89">
        <v>119</v>
      </c>
      <c r="D23" s="89">
        <v>45</v>
      </c>
      <c r="E23" s="89">
        <v>20</v>
      </c>
      <c r="F23" s="89">
        <v>71</v>
      </c>
      <c r="G23" s="89">
        <v>0</v>
      </c>
      <c r="H23" s="89">
        <v>138</v>
      </c>
      <c r="I23" s="89">
        <v>79</v>
      </c>
      <c r="J23" s="89">
        <v>20</v>
      </c>
      <c r="K23" s="89">
        <v>63</v>
      </c>
      <c r="L23" s="89">
        <v>0</v>
      </c>
      <c r="M23" s="89">
        <v>143</v>
      </c>
      <c r="N23" s="89">
        <v>133</v>
      </c>
      <c r="O23" s="89">
        <v>41</v>
      </c>
      <c r="P23" s="89">
        <v>62</v>
      </c>
      <c r="Q23" s="89">
        <v>21</v>
      </c>
      <c r="R23" s="89">
        <v>400</v>
      </c>
      <c r="S23" s="89">
        <v>257</v>
      </c>
      <c r="T23" s="89">
        <v>81</v>
      </c>
      <c r="U23" s="89">
        <v>196</v>
      </c>
      <c r="V23" s="89">
        <v>21</v>
      </c>
    </row>
    <row r="24" spans="1:22" x14ac:dyDescent="0.25">
      <c r="A24" s="88" t="s">
        <v>1</v>
      </c>
      <c r="B24" s="88" t="s">
        <v>41</v>
      </c>
      <c r="C24" s="89">
        <v>179</v>
      </c>
      <c r="D24" s="89">
        <v>99</v>
      </c>
      <c r="E24" s="89">
        <v>47</v>
      </c>
      <c r="F24" s="89">
        <v>107</v>
      </c>
      <c r="G24" s="89">
        <v>0</v>
      </c>
      <c r="H24" s="89">
        <v>228</v>
      </c>
      <c r="I24" s="89">
        <v>113</v>
      </c>
      <c r="J24" s="89">
        <v>46</v>
      </c>
      <c r="K24" s="89">
        <v>107</v>
      </c>
      <c r="L24" s="89">
        <v>0</v>
      </c>
      <c r="M24" s="89">
        <v>203</v>
      </c>
      <c r="N24" s="89">
        <v>146</v>
      </c>
      <c r="O24" s="89">
        <v>50</v>
      </c>
      <c r="P24" s="89">
        <v>106</v>
      </c>
      <c r="Q24" s="89">
        <v>43</v>
      </c>
      <c r="R24" s="89">
        <v>610</v>
      </c>
      <c r="S24" s="89">
        <v>358</v>
      </c>
      <c r="T24" s="89">
        <v>143</v>
      </c>
      <c r="U24" s="89">
        <v>320</v>
      </c>
      <c r="V24" s="89">
        <v>43</v>
      </c>
    </row>
    <row r="25" spans="1:22" x14ac:dyDescent="0.25">
      <c r="A25" s="88" t="s">
        <v>1</v>
      </c>
      <c r="B25" s="88" t="s">
        <v>42</v>
      </c>
      <c r="C25" s="89">
        <v>94</v>
      </c>
      <c r="D25" s="89">
        <v>52</v>
      </c>
      <c r="E25" s="89">
        <v>19</v>
      </c>
      <c r="F25" s="89">
        <v>0</v>
      </c>
      <c r="G25" s="89">
        <v>0</v>
      </c>
      <c r="H25" s="89">
        <v>85</v>
      </c>
      <c r="I25" s="89">
        <v>42</v>
      </c>
      <c r="J25" s="89">
        <v>12</v>
      </c>
      <c r="K25" s="89">
        <v>0</v>
      </c>
      <c r="L25" s="89">
        <v>0</v>
      </c>
      <c r="M25" s="89">
        <v>97</v>
      </c>
      <c r="N25" s="89">
        <v>44</v>
      </c>
      <c r="O25" s="89">
        <v>25</v>
      </c>
      <c r="P25" s="89">
        <v>0</v>
      </c>
      <c r="Q25" s="89">
        <v>5</v>
      </c>
      <c r="R25" s="89">
        <v>276</v>
      </c>
      <c r="S25" s="89">
        <v>138</v>
      </c>
      <c r="T25" s="89">
        <v>56</v>
      </c>
      <c r="U25" s="89">
        <v>0</v>
      </c>
      <c r="V25" s="89">
        <v>5</v>
      </c>
    </row>
    <row r="26" spans="1:22" x14ac:dyDescent="0.25">
      <c r="A26" s="88" t="s">
        <v>1</v>
      </c>
      <c r="B26" s="88" t="s">
        <v>43</v>
      </c>
      <c r="C26" s="89">
        <v>58</v>
      </c>
      <c r="D26" s="89">
        <v>11</v>
      </c>
      <c r="E26" s="89">
        <v>13</v>
      </c>
      <c r="F26" s="89">
        <v>21</v>
      </c>
      <c r="G26" s="89">
        <v>0</v>
      </c>
      <c r="H26" s="89">
        <v>89</v>
      </c>
      <c r="I26" s="89">
        <v>19</v>
      </c>
      <c r="J26" s="89">
        <v>12</v>
      </c>
      <c r="K26" s="89">
        <v>21</v>
      </c>
      <c r="L26" s="89">
        <v>0</v>
      </c>
      <c r="M26" s="89">
        <v>85</v>
      </c>
      <c r="N26" s="89">
        <v>43</v>
      </c>
      <c r="O26" s="89">
        <v>14</v>
      </c>
      <c r="P26" s="89">
        <v>39</v>
      </c>
      <c r="Q26" s="89">
        <v>0</v>
      </c>
      <c r="R26" s="89">
        <v>232</v>
      </c>
      <c r="S26" s="89">
        <v>73</v>
      </c>
      <c r="T26" s="89">
        <v>39</v>
      </c>
      <c r="U26" s="89">
        <v>81</v>
      </c>
      <c r="V26" s="89">
        <v>0</v>
      </c>
    </row>
    <row r="27" spans="1:22" x14ac:dyDescent="0.25">
      <c r="A27" s="88" t="s">
        <v>1</v>
      </c>
      <c r="B27" s="88" t="s">
        <v>44</v>
      </c>
      <c r="C27" s="89">
        <v>187</v>
      </c>
      <c r="D27" s="89">
        <v>23</v>
      </c>
      <c r="E27" s="89">
        <v>27</v>
      </c>
      <c r="F27" s="89">
        <v>69</v>
      </c>
      <c r="G27" s="89">
        <v>0</v>
      </c>
      <c r="H27" s="89">
        <v>186</v>
      </c>
      <c r="I27" s="89">
        <v>39</v>
      </c>
      <c r="J27" s="89">
        <v>22</v>
      </c>
      <c r="K27" s="89">
        <v>64</v>
      </c>
      <c r="L27" s="89">
        <v>0</v>
      </c>
      <c r="M27" s="89">
        <v>192</v>
      </c>
      <c r="N27" s="89">
        <v>63</v>
      </c>
      <c r="O27" s="89">
        <v>39</v>
      </c>
      <c r="P27" s="89">
        <v>56</v>
      </c>
      <c r="Q27" s="89">
        <v>0</v>
      </c>
      <c r="R27" s="89">
        <v>565</v>
      </c>
      <c r="S27" s="89">
        <v>125</v>
      </c>
      <c r="T27" s="89">
        <v>88</v>
      </c>
      <c r="U27" s="89">
        <v>189</v>
      </c>
      <c r="V27" s="89">
        <v>0</v>
      </c>
    </row>
    <row r="28" spans="1:22" x14ac:dyDescent="0.25">
      <c r="A28" s="88" t="s">
        <v>1</v>
      </c>
      <c r="B28" s="88" t="s">
        <v>45</v>
      </c>
      <c r="C28" s="89">
        <v>252</v>
      </c>
      <c r="D28" s="89">
        <v>57</v>
      </c>
      <c r="E28" s="89">
        <v>81</v>
      </c>
      <c r="F28" s="89">
        <v>140</v>
      </c>
      <c r="G28" s="89">
        <v>0</v>
      </c>
      <c r="H28" s="89">
        <v>248</v>
      </c>
      <c r="I28" s="89">
        <v>122</v>
      </c>
      <c r="J28" s="89">
        <v>65</v>
      </c>
      <c r="K28" s="89">
        <v>140</v>
      </c>
      <c r="L28" s="89">
        <v>0</v>
      </c>
      <c r="M28" s="89">
        <v>250</v>
      </c>
      <c r="N28" s="89">
        <v>144</v>
      </c>
      <c r="O28" s="89">
        <v>59</v>
      </c>
      <c r="P28" s="89">
        <v>167</v>
      </c>
      <c r="Q28" s="89">
        <v>14</v>
      </c>
      <c r="R28" s="89">
        <v>750</v>
      </c>
      <c r="S28" s="89">
        <v>323</v>
      </c>
      <c r="T28" s="89">
        <v>205</v>
      </c>
      <c r="U28" s="89">
        <v>447</v>
      </c>
      <c r="V28" s="89">
        <v>14</v>
      </c>
    </row>
    <row r="29" spans="1:22" x14ac:dyDescent="0.25">
      <c r="A29" s="88" t="s">
        <v>1</v>
      </c>
      <c r="B29" s="88" t="s">
        <v>46</v>
      </c>
      <c r="C29" s="89">
        <v>361</v>
      </c>
      <c r="D29" s="89">
        <v>63</v>
      </c>
      <c r="E29" s="89">
        <v>73</v>
      </c>
      <c r="F29" s="89">
        <v>116</v>
      </c>
      <c r="G29" s="89">
        <v>0</v>
      </c>
      <c r="H29" s="89">
        <v>410</v>
      </c>
      <c r="I29" s="89">
        <v>126</v>
      </c>
      <c r="J29" s="89">
        <v>68</v>
      </c>
      <c r="K29" s="89">
        <v>112</v>
      </c>
      <c r="L29" s="89">
        <v>0</v>
      </c>
      <c r="M29" s="89">
        <v>381</v>
      </c>
      <c r="N29" s="89">
        <v>166</v>
      </c>
      <c r="O29" s="89">
        <v>87</v>
      </c>
      <c r="P29" s="89">
        <v>112</v>
      </c>
      <c r="Q29" s="89">
        <v>5</v>
      </c>
      <c r="R29" s="89">
        <v>1152</v>
      </c>
      <c r="S29" s="89">
        <v>355</v>
      </c>
      <c r="T29" s="89">
        <v>228</v>
      </c>
      <c r="U29" s="89">
        <v>340</v>
      </c>
      <c r="V29" s="89">
        <v>5</v>
      </c>
    </row>
    <row r="30" spans="1:22" x14ac:dyDescent="0.25">
      <c r="A30" s="88" t="s">
        <v>1</v>
      </c>
      <c r="B30" s="88" t="s">
        <v>47</v>
      </c>
      <c r="C30" s="89">
        <v>77</v>
      </c>
      <c r="D30" s="89">
        <v>12</v>
      </c>
      <c r="E30" s="89">
        <v>24</v>
      </c>
      <c r="F30" s="89">
        <v>51</v>
      </c>
      <c r="G30" s="89">
        <v>0</v>
      </c>
      <c r="H30" s="89">
        <v>75</v>
      </c>
      <c r="I30" s="89">
        <v>31</v>
      </c>
      <c r="J30" s="89">
        <v>21</v>
      </c>
      <c r="K30" s="89">
        <v>51</v>
      </c>
      <c r="L30" s="89">
        <v>0</v>
      </c>
      <c r="M30" s="89">
        <v>71</v>
      </c>
      <c r="N30" s="89">
        <v>40</v>
      </c>
      <c r="O30" s="89">
        <v>24</v>
      </c>
      <c r="P30" s="89">
        <v>56</v>
      </c>
      <c r="Q30" s="89">
        <v>2</v>
      </c>
      <c r="R30" s="89">
        <v>223</v>
      </c>
      <c r="S30" s="89">
        <v>83</v>
      </c>
      <c r="T30" s="89">
        <v>69</v>
      </c>
      <c r="U30" s="89">
        <v>158</v>
      </c>
      <c r="V30" s="89">
        <v>2</v>
      </c>
    </row>
    <row r="31" spans="1:22" x14ac:dyDescent="0.25">
      <c r="A31" s="88" t="s">
        <v>1</v>
      </c>
      <c r="B31" s="88" t="s">
        <v>48</v>
      </c>
      <c r="C31" s="89">
        <v>78</v>
      </c>
      <c r="D31" s="89">
        <v>16</v>
      </c>
      <c r="E31" s="89">
        <v>18</v>
      </c>
      <c r="F31" s="89">
        <v>0</v>
      </c>
      <c r="G31" s="89">
        <v>0</v>
      </c>
      <c r="H31" s="89">
        <v>103</v>
      </c>
      <c r="I31" s="89">
        <v>26</v>
      </c>
      <c r="J31" s="89">
        <v>0</v>
      </c>
      <c r="K31" s="89">
        <v>0</v>
      </c>
      <c r="L31" s="89">
        <v>0</v>
      </c>
      <c r="M31" s="89">
        <v>105</v>
      </c>
      <c r="N31" s="89">
        <v>16</v>
      </c>
      <c r="O31" s="89">
        <v>17</v>
      </c>
      <c r="P31" s="89">
        <v>0</v>
      </c>
      <c r="Q31" s="89">
        <v>0</v>
      </c>
      <c r="R31" s="89">
        <v>286</v>
      </c>
      <c r="S31" s="89">
        <v>58</v>
      </c>
      <c r="T31" s="89">
        <v>35</v>
      </c>
      <c r="U31" s="89">
        <v>0</v>
      </c>
      <c r="V31" s="89">
        <v>0</v>
      </c>
    </row>
    <row r="32" spans="1:22" x14ac:dyDescent="0.25">
      <c r="A32" s="88" t="s">
        <v>1</v>
      </c>
      <c r="B32" s="88" t="s">
        <v>49</v>
      </c>
      <c r="C32" s="89">
        <v>136</v>
      </c>
      <c r="D32" s="89">
        <v>34</v>
      </c>
      <c r="E32" s="89">
        <v>36</v>
      </c>
      <c r="F32" s="89">
        <v>0</v>
      </c>
      <c r="G32" s="89">
        <v>0</v>
      </c>
      <c r="H32" s="89">
        <v>127</v>
      </c>
      <c r="I32" s="89">
        <v>33</v>
      </c>
      <c r="J32" s="89">
        <v>36</v>
      </c>
      <c r="K32" s="89">
        <v>0</v>
      </c>
      <c r="L32" s="89">
        <v>0</v>
      </c>
      <c r="M32" s="89">
        <v>120</v>
      </c>
      <c r="N32" s="89">
        <v>32</v>
      </c>
      <c r="O32" s="89">
        <v>41</v>
      </c>
      <c r="P32" s="89">
        <v>0</v>
      </c>
      <c r="Q32" s="89">
        <v>0</v>
      </c>
      <c r="R32" s="89">
        <v>383</v>
      </c>
      <c r="S32" s="89">
        <v>99</v>
      </c>
      <c r="T32" s="89">
        <v>113</v>
      </c>
      <c r="U32" s="89">
        <v>0</v>
      </c>
      <c r="V32" s="89">
        <v>0</v>
      </c>
    </row>
    <row r="33" spans="1:22" x14ac:dyDescent="0.25">
      <c r="A33" s="88" t="s">
        <v>1</v>
      </c>
      <c r="B33" s="88" t="s">
        <v>50</v>
      </c>
      <c r="C33" s="89">
        <v>184</v>
      </c>
      <c r="D33" s="89">
        <v>47</v>
      </c>
      <c r="E33" s="89">
        <v>57</v>
      </c>
      <c r="F33" s="89">
        <v>0</v>
      </c>
      <c r="G33" s="89">
        <v>0</v>
      </c>
      <c r="H33" s="89">
        <v>158</v>
      </c>
      <c r="I33" s="89">
        <v>29</v>
      </c>
      <c r="J33" s="89">
        <v>57</v>
      </c>
      <c r="K33" s="89">
        <v>0</v>
      </c>
      <c r="L33" s="89">
        <v>0</v>
      </c>
      <c r="M33" s="89">
        <v>180</v>
      </c>
      <c r="N33" s="89">
        <v>41</v>
      </c>
      <c r="O33" s="89">
        <v>58</v>
      </c>
      <c r="P33" s="89">
        <v>0</v>
      </c>
      <c r="Q33" s="89">
        <v>0</v>
      </c>
      <c r="R33" s="89">
        <v>522</v>
      </c>
      <c r="S33" s="89">
        <v>117</v>
      </c>
      <c r="T33" s="89">
        <v>172</v>
      </c>
      <c r="U33" s="89">
        <v>0</v>
      </c>
      <c r="V33" s="89">
        <v>0</v>
      </c>
    </row>
    <row r="34" spans="1:22" x14ac:dyDescent="0.25">
      <c r="A34" s="88" t="s">
        <v>1</v>
      </c>
      <c r="B34" s="88" t="s">
        <v>51</v>
      </c>
      <c r="C34" s="89">
        <v>126</v>
      </c>
      <c r="D34" s="89">
        <v>24</v>
      </c>
      <c r="E34" s="89">
        <v>40</v>
      </c>
      <c r="F34" s="89">
        <v>67</v>
      </c>
      <c r="G34" s="89">
        <v>0</v>
      </c>
      <c r="H34" s="89">
        <v>102</v>
      </c>
      <c r="I34" s="89">
        <v>50</v>
      </c>
      <c r="J34" s="89">
        <v>23</v>
      </c>
      <c r="K34" s="89">
        <v>59</v>
      </c>
      <c r="L34" s="89">
        <v>0</v>
      </c>
      <c r="M34" s="89">
        <v>113</v>
      </c>
      <c r="N34" s="89">
        <v>58</v>
      </c>
      <c r="O34" s="89">
        <v>43</v>
      </c>
      <c r="P34" s="89">
        <v>86</v>
      </c>
      <c r="Q34" s="89">
        <v>6</v>
      </c>
      <c r="R34" s="89">
        <v>341</v>
      </c>
      <c r="S34" s="89">
        <v>132</v>
      </c>
      <c r="T34" s="89">
        <v>106</v>
      </c>
      <c r="U34" s="89">
        <v>212</v>
      </c>
      <c r="V34" s="89">
        <v>6</v>
      </c>
    </row>
    <row r="35" spans="1:22" x14ac:dyDescent="0.25">
      <c r="A35" s="88" t="s">
        <v>1</v>
      </c>
      <c r="B35" s="88" t="s">
        <v>52</v>
      </c>
      <c r="C35" s="89">
        <v>69</v>
      </c>
      <c r="D35" s="89">
        <v>12</v>
      </c>
      <c r="E35" s="89">
        <v>21</v>
      </c>
      <c r="F35" s="89">
        <v>0</v>
      </c>
      <c r="G35" s="89">
        <v>0</v>
      </c>
      <c r="H35" s="89">
        <v>70</v>
      </c>
      <c r="I35" s="89">
        <v>20</v>
      </c>
      <c r="J35" s="89">
        <v>1</v>
      </c>
      <c r="K35" s="89">
        <v>0</v>
      </c>
      <c r="L35" s="89">
        <v>0</v>
      </c>
      <c r="M35" s="89">
        <v>75</v>
      </c>
      <c r="N35" s="89">
        <v>3</v>
      </c>
      <c r="O35" s="89">
        <v>22</v>
      </c>
      <c r="P35" s="89">
        <v>0</v>
      </c>
      <c r="Q35" s="89">
        <v>0</v>
      </c>
      <c r="R35" s="89">
        <v>214</v>
      </c>
      <c r="S35" s="89">
        <v>35</v>
      </c>
      <c r="T35" s="89">
        <v>44</v>
      </c>
      <c r="U35" s="89">
        <v>0</v>
      </c>
      <c r="V35" s="89">
        <v>0</v>
      </c>
    </row>
    <row r="36" spans="1:22" x14ac:dyDescent="0.25">
      <c r="A36" s="88" t="s">
        <v>1</v>
      </c>
      <c r="B36" s="88" t="s">
        <v>53</v>
      </c>
      <c r="C36" s="89">
        <v>291</v>
      </c>
      <c r="D36" s="89">
        <v>52</v>
      </c>
      <c r="E36" s="89">
        <v>82</v>
      </c>
      <c r="F36" s="89">
        <v>87</v>
      </c>
      <c r="G36" s="89">
        <v>0</v>
      </c>
      <c r="H36" s="89">
        <v>286</v>
      </c>
      <c r="I36" s="89">
        <v>88</v>
      </c>
      <c r="J36" s="89">
        <v>56</v>
      </c>
      <c r="K36" s="89">
        <v>34</v>
      </c>
      <c r="L36" s="89">
        <v>0</v>
      </c>
      <c r="M36" s="89">
        <v>303</v>
      </c>
      <c r="N36" s="89">
        <v>87</v>
      </c>
      <c r="O36" s="89">
        <v>87</v>
      </c>
      <c r="P36" s="89">
        <v>80</v>
      </c>
      <c r="Q36" s="89">
        <v>0</v>
      </c>
      <c r="R36" s="89">
        <v>880</v>
      </c>
      <c r="S36" s="89">
        <v>227</v>
      </c>
      <c r="T36" s="89">
        <v>225</v>
      </c>
      <c r="U36" s="89">
        <v>201</v>
      </c>
      <c r="V36" s="89">
        <v>0</v>
      </c>
    </row>
    <row r="37" spans="1:22" x14ac:dyDescent="0.25">
      <c r="A37" s="88" t="s">
        <v>1</v>
      </c>
      <c r="B37" s="88" t="s">
        <v>54</v>
      </c>
      <c r="C37" s="89">
        <v>162</v>
      </c>
      <c r="D37" s="89">
        <v>34</v>
      </c>
      <c r="E37" s="89">
        <v>28</v>
      </c>
      <c r="F37" s="89">
        <v>22</v>
      </c>
      <c r="G37" s="89">
        <v>0</v>
      </c>
      <c r="H37" s="89">
        <v>148</v>
      </c>
      <c r="I37" s="89">
        <v>36</v>
      </c>
      <c r="J37" s="89">
        <v>8</v>
      </c>
      <c r="K37" s="89">
        <v>14</v>
      </c>
      <c r="L37" s="89">
        <v>0</v>
      </c>
      <c r="M37" s="89">
        <v>164</v>
      </c>
      <c r="N37" s="89">
        <v>53</v>
      </c>
      <c r="O37" s="89">
        <v>29</v>
      </c>
      <c r="P37" s="89">
        <v>9</v>
      </c>
      <c r="Q37" s="89">
        <v>0</v>
      </c>
      <c r="R37" s="89">
        <v>474</v>
      </c>
      <c r="S37" s="89">
        <v>123</v>
      </c>
      <c r="T37" s="89">
        <v>65</v>
      </c>
      <c r="U37" s="89">
        <v>45</v>
      </c>
      <c r="V37" s="89">
        <v>0</v>
      </c>
    </row>
    <row r="38" spans="1:22" x14ac:dyDescent="0.25">
      <c r="A38" s="88" t="s">
        <v>1</v>
      </c>
      <c r="B38" s="88" t="s">
        <v>55</v>
      </c>
      <c r="C38" s="89">
        <v>31</v>
      </c>
      <c r="D38" s="89">
        <v>4</v>
      </c>
      <c r="E38" s="89">
        <v>8</v>
      </c>
      <c r="F38" s="89">
        <v>0</v>
      </c>
      <c r="G38" s="89">
        <v>0</v>
      </c>
      <c r="H38" s="89">
        <v>26</v>
      </c>
      <c r="I38" s="89">
        <v>3</v>
      </c>
      <c r="J38" s="89">
        <v>8</v>
      </c>
      <c r="K38" s="89">
        <v>0</v>
      </c>
      <c r="L38" s="89">
        <v>0</v>
      </c>
      <c r="M38" s="89">
        <v>29</v>
      </c>
      <c r="N38" s="89">
        <v>0</v>
      </c>
      <c r="O38" s="89">
        <v>10</v>
      </c>
      <c r="P38" s="89">
        <v>0</v>
      </c>
      <c r="Q38" s="89">
        <v>0</v>
      </c>
      <c r="R38" s="89">
        <v>86</v>
      </c>
      <c r="S38" s="89">
        <v>7</v>
      </c>
      <c r="T38" s="89">
        <v>26</v>
      </c>
      <c r="U38" s="89">
        <v>0</v>
      </c>
      <c r="V38" s="89">
        <v>0</v>
      </c>
    </row>
    <row r="39" spans="1:22" x14ac:dyDescent="0.25">
      <c r="A39" s="88" t="s">
        <v>1</v>
      </c>
      <c r="B39" s="88" t="s">
        <v>56</v>
      </c>
      <c r="C39" s="89">
        <v>63</v>
      </c>
      <c r="D39" s="89">
        <v>14</v>
      </c>
      <c r="E39" s="89">
        <v>19</v>
      </c>
      <c r="F39" s="89">
        <v>33</v>
      </c>
      <c r="G39" s="89">
        <v>0</v>
      </c>
      <c r="H39" s="89">
        <v>41</v>
      </c>
      <c r="I39" s="89">
        <v>13</v>
      </c>
      <c r="J39" s="89">
        <v>3</v>
      </c>
      <c r="K39" s="89">
        <v>14</v>
      </c>
      <c r="L39" s="89">
        <v>0</v>
      </c>
      <c r="M39" s="89">
        <v>52</v>
      </c>
      <c r="N39" s="89">
        <v>7</v>
      </c>
      <c r="O39" s="89">
        <v>16</v>
      </c>
      <c r="P39" s="89">
        <v>16</v>
      </c>
      <c r="Q39" s="89">
        <v>0</v>
      </c>
      <c r="R39" s="89">
        <v>156</v>
      </c>
      <c r="S39" s="89">
        <v>34</v>
      </c>
      <c r="T39" s="89">
        <v>38</v>
      </c>
      <c r="U39" s="89">
        <v>63</v>
      </c>
      <c r="V39" s="89">
        <v>0</v>
      </c>
    </row>
    <row r="40" spans="1:22" x14ac:dyDescent="0.25">
      <c r="A40" s="88" t="s">
        <v>1</v>
      </c>
      <c r="B40" s="88" t="s">
        <v>57</v>
      </c>
      <c r="C40" s="89">
        <v>9</v>
      </c>
      <c r="D40" s="89">
        <v>0</v>
      </c>
      <c r="E40" s="89">
        <v>0</v>
      </c>
      <c r="F40" s="89">
        <v>0</v>
      </c>
      <c r="G40" s="89">
        <v>0</v>
      </c>
      <c r="H40" s="89">
        <v>2</v>
      </c>
      <c r="I40" s="89">
        <v>0</v>
      </c>
      <c r="J40" s="89">
        <v>0</v>
      </c>
      <c r="K40" s="89">
        <v>0</v>
      </c>
      <c r="L40" s="89">
        <v>0</v>
      </c>
      <c r="M40" s="89">
        <v>8</v>
      </c>
      <c r="N40" s="89">
        <v>0</v>
      </c>
      <c r="O40" s="89">
        <v>0</v>
      </c>
      <c r="P40" s="89">
        <v>0</v>
      </c>
      <c r="Q40" s="89">
        <v>0</v>
      </c>
      <c r="R40" s="89">
        <v>19</v>
      </c>
      <c r="S40" s="89">
        <v>0</v>
      </c>
      <c r="T40" s="89">
        <v>0</v>
      </c>
      <c r="U40" s="89">
        <v>0</v>
      </c>
      <c r="V40" s="89">
        <v>0</v>
      </c>
    </row>
    <row r="41" spans="1:22" x14ac:dyDescent="0.25">
      <c r="A41" s="88" t="s">
        <v>1</v>
      </c>
      <c r="B41" s="88" t="s">
        <v>58</v>
      </c>
      <c r="C41" s="89">
        <v>35</v>
      </c>
      <c r="D41" s="89">
        <v>3</v>
      </c>
      <c r="E41" s="89">
        <v>30</v>
      </c>
      <c r="F41" s="89">
        <v>0</v>
      </c>
      <c r="G41" s="89">
        <v>0</v>
      </c>
      <c r="H41" s="89">
        <v>33</v>
      </c>
      <c r="I41" s="89">
        <v>6</v>
      </c>
      <c r="J41" s="89">
        <v>0</v>
      </c>
      <c r="K41" s="89">
        <v>0</v>
      </c>
      <c r="L41" s="89">
        <v>0</v>
      </c>
      <c r="M41" s="89">
        <v>32</v>
      </c>
      <c r="N41" s="89">
        <v>8</v>
      </c>
      <c r="O41" s="89">
        <v>8</v>
      </c>
      <c r="P41" s="89">
        <v>0</v>
      </c>
      <c r="Q41" s="89">
        <v>0</v>
      </c>
      <c r="R41" s="89">
        <v>100</v>
      </c>
      <c r="S41" s="89">
        <v>17</v>
      </c>
      <c r="T41" s="89">
        <v>38</v>
      </c>
      <c r="U41" s="89">
        <v>0</v>
      </c>
      <c r="V41" s="89">
        <v>0</v>
      </c>
    </row>
    <row r="42" spans="1:22" x14ac:dyDescent="0.25">
      <c r="A42" s="88" t="s">
        <v>1</v>
      </c>
      <c r="B42" s="88" t="s">
        <v>59</v>
      </c>
      <c r="C42" s="89">
        <v>31</v>
      </c>
      <c r="D42" s="89">
        <v>2</v>
      </c>
      <c r="E42" s="89">
        <v>10</v>
      </c>
      <c r="F42" s="89">
        <v>7</v>
      </c>
      <c r="G42" s="89">
        <v>0</v>
      </c>
      <c r="H42" s="89">
        <v>24</v>
      </c>
      <c r="I42" s="89">
        <v>3</v>
      </c>
      <c r="J42" s="89">
        <v>4</v>
      </c>
      <c r="K42" s="89">
        <v>3</v>
      </c>
      <c r="L42" s="89">
        <v>0</v>
      </c>
      <c r="M42" s="89">
        <v>27</v>
      </c>
      <c r="N42" s="89">
        <v>0</v>
      </c>
      <c r="O42" s="89">
        <v>8</v>
      </c>
      <c r="P42" s="89">
        <v>2</v>
      </c>
      <c r="Q42" s="89">
        <v>0</v>
      </c>
      <c r="R42" s="89">
        <v>82</v>
      </c>
      <c r="S42" s="89">
        <v>5</v>
      </c>
      <c r="T42" s="89">
        <v>22</v>
      </c>
      <c r="U42" s="89">
        <v>12</v>
      </c>
      <c r="V42" s="89">
        <v>0</v>
      </c>
    </row>
    <row r="43" spans="1:22" x14ac:dyDescent="0.25">
      <c r="A43" s="88" t="s">
        <v>1</v>
      </c>
      <c r="B43" s="88" t="s">
        <v>60</v>
      </c>
      <c r="C43" s="89">
        <v>55</v>
      </c>
      <c r="D43" s="89">
        <v>3</v>
      </c>
      <c r="E43" s="89">
        <v>0</v>
      </c>
      <c r="F43" s="89">
        <v>53</v>
      </c>
      <c r="G43" s="89">
        <v>0</v>
      </c>
      <c r="H43" s="89">
        <v>46</v>
      </c>
      <c r="I43" s="89">
        <v>2</v>
      </c>
      <c r="J43" s="89">
        <v>0</v>
      </c>
      <c r="K43" s="89">
        <v>36</v>
      </c>
      <c r="L43" s="89">
        <v>0</v>
      </c>
      <c r="M43" s="89">
        <v>46</v>
      </c>
      <c r="N43" s="89">
        <v>38</v>
      </c>
      <c r="O43" s="89">
        <v>22</v>
      </c>
      <c r="P43" s="89">
        <v>49</v>
      </c>
      <c r="Q43" s="89">
        <v>5</v>
      </c>
      <c r="R43" s="89">
        <v>147</v>
      </c>
      <c r="S43" s="89">
        <v>43</v>
      </c>
      <c r="T43" s="89">
        <v>22</v>
      </c>
      <c r="U43" s="89">
        <v>138</v>
      </c>
      <c r="V43" s="89">
        <v>5</v>
      </c>
    </row>
    <row r="44" spans="1:22" x14ac:dyDescent="0.25">
      <c r="A44" s="88" t="s">
        <v>1</v>
      </c>
      <c r="B44" s="88" t="s">
        <v>61</v>
      </c>
      <c r="C44" s="89">
        <v>25</v>
      </c>
      <c r="D44" s="89">
        <v>6</v>
      </c>
      <c r="E44" s="89">
        <v>8</v>
      </c>
      <c r="F44" s="89">
        <v>0</v>
      </c>
      <c r="G44" s="89">
        <v>0</v>
      </c>
      <c r="H44" s="89">
        <v>20</v>
      </c>
      <c r="I44" s="89">
        <v>2</v>
      </c>
      <c r="J44" s="89">
        <v>3</v>
      </c>
      <c r="K44" s="89">
        <v>0</v>
      </c>
      <c r="L44" s="89">
        <v>0</v>
      </c>
      <c r="M44" s="89">
        <v>24</v>
      </c>
      <c r="N44" s="89">
        <v>0</v>
      </c>
      <c r="O44" s="89">
        <v>8</v>
      </c>
      <c r="P44" s="89">
        <v>0</v>
      </c>
      <c r="Q44" s="89">
        <v>0</v>
      </c>
      <c r="R44" s="89">
        <v>69</v>
      </c>
      <c r="S44" s="89">
        <v>8</v>
      </c>
      <c r="T44" s="89">
        <v>19</v>
      </c>
      <c r="U44" s="89">
        <v>0</v>
      </c>
      <c r="V44" s="89">
        <v>0</v>
      </c>
    </row>
    <row r="45" spans="1:22" x14ac:dyDescent="0.25">
      <c r="A45" s="88" t="s">
        <v>1</v>
      </c>
      <c r="B45" s="88" t="s">
        <v>62</v>
      </c>
      <c r="C45" s="89">
        <v>64</v>
      </c>
      <c r="D45" s="89">
        <v>9</v>
      </c>
      <c r="E45" s="89">
        <v>17</v>
      </c>
      <c r="F45" s="89">
        <v>0</v>
      </c>
      <c r="G45" s="89">
        <v>0</v>
      </c>
      <c r="H45" s="89">
        <v>71</v>
      </c>
      <c r="I45" s="89">
        <v>12</v>
      </c>
      <c r="J45" s="89">
        <v>0</v>
      </c>
      <c r="K45" s="89">
        <v>0</v>
      </c>
      <c r="L45" s="89">
        <v>0</v>
      </c>
      <c r="M45" s="89">
        <v>68</v>
      </c>
      <c r="N45" s="89">
        <v>4</v>
      </c>
      <c r="O45" s="89">
        <v>13</v>
      </c>
      <c r="P45" s="89">
        <v>0</v>
      </c>
      <c r="Q45" s="89">
        <v>0</v>
      </c>
      <c r="R45" s="89">
        <v>203</v>
      </c>
      <c r="S45" s="89">
        <v>25</v>
      </c>
      <c r="T45" s="89">
        <v>30</v>
      </c>
      <c r="U45" s="89">
        <v>0</v>
      </c>
      <c r="V45" s="89">
        <v>0</v>
      </c>
    </row>
    <row r="46" spans="1:22" x14ac:dyDescent="0.25">
      <c r="A46" s="88" t="s">
        <v>1</v>
      </c>
      <c r="B46" s="88" t="s">
        <v>63</v>
      </c>
      <c r="C46" s="89">
        <v>122</v>
      </c>
      <c r="D46" s="89">
        <v>19</v>
      </c>
      <c r="E46" s="89">
        <v>34</v>
      </c>
      <c r="F46" s="89">
        <v>13</v>
      </c>
      <c r="G46" s="89">
        <v>0</v>
      </c>
      <c r="H46" s="89">
        <v>116</v>
      </c>
      <c r="I46" s="89">
        <v>37</v>
      </c>
      <c r="J46" s="89">
        <v>34</v>
      </c>
      <c r="K46" s="89">
        <v>0</v>
      </c>
      <c r="L46" s="89">
        <v>0</v>
      </c>
      <c r="M46" s="89">
        <v>119</v>
      </c>
      <c r="N46" s="89">
        <v>39</v>
      </c>
      <c r="O46" s="89">
        <v>35</v>
      </c>
      <c r="P46" s="89">
        <v>0</v>
      </c>
      <c r="Q46" s="89">
        <v>0</v>
      </c>
      <c r="R46" s="89">
        <v>357</v>
      </c>
      <c r="S46" s="89">
        <v>95</v>
      </c>
      <c r="T46" s="89">
        <v>103</v>
      </c>
      <c r="U46" s="89">
        <v>13</v>
      </c>
      <c r="V46" s="89">
        <v>0</v>
      </c>
    </row>
    <row r="47" spans="1:22" x14ac:dyDescent="0.25">
      <c r="A47" s="88" t="s">
        <v>1</v>
      </c>
      <c r="B47" s="88" t="s">
        <v>64</v>
      </c>
      <c r="C47" s="89">
        <v>61</v>
      </c>
      <c r="D47" s="89">
        <v>10</v>
      </c>
      <c r="E47" s="89">
        <v>23</v>
      </c>
      <c r="F47" s="89">
        <v>16</v>
      </c>
      <c r="G47" s="89">
        <v>0</v>
      </c>
      <c r="H47" s="89">
        <v>63</v>
      </c>
      <c r="I47" s="89">
        <v>23</v>
      </c>
      <c r="J47" s="89">
        <v>22</v>
      </c>
      <c r="K47" s="89">
        <v>9</v>
      </c>
      <c r="L47" s="89">
        <v>0</v>
      </c>
      <c r="M47" s="89">
        <v>62</v>
      </c>
      <c r="N47" s="89">
        <v>23</v>
      </c>
      <c r="O47" s="89">
        <v>24</v>
      </c>
      <c r="P47" s="89">
        <v>7</v>
      </c>
      <c r="Q47" s="89">
        <v>0</v>
      </c>
      <c r="R47" s="89">
        <v>186</v>
      </c>
      <c r="S47" s="89">
        <v>56</v>
      </c>
      <c r="T47" s="89">
        <v>69</v>
      </c>
      <c r="U47" s="89">
        <v>32</v>
      </c>
      <c r="V47" s="89">
        <v>0</v>
      </c>
    </row>
    <row r="48" spans="1:22" x14ac:dyDescent="0.25">
      <c r="A48" s="88" t="s">
        <v>1</v>
      </c>
      <c r="B48" s="88" t="s">
        <v>65</v>
      </c>
      <c r="C48" s="89">
        <v>53</v>
      </c>
      <c r="D48" s="89">
        <v>9</v>
      </c>
      <c r="E48" s="89">
        <v>12</v>
      </c>
      <c r="F48" s="89">
        <v>11</v>
      </c>
      <c r="G48" s="89">
        <v>0</v>
      </c>
      <c r="H48" s="89">
        <v>35</v>
      </c>
      <c r="I48" s="89">
        <v>11</v>
      </c>
      <c r="J48" s="89">
        <v>1</v>
      </c>
      <c r="K48" s="89">
        <v>0</v>
      </c>
      <c r="L48" s="89">
        <v>0</v>
      </c>
      <c r="M48" s="89">
        <v>47</v>
      </c>
      <c r="N48" s="89">
        <v>24</v>
      </c>
      <c r="O48" s="89">
        <v>10</v>
      </c>
      <c r="P48" s="89">
        <v>0</v>
      </c>
      <c r="Q48" s="89">
        <v>0</v>
      </c>
      <c r="R48" s="89">
        <v>135</v>
      </c>
      <c r="S48" s="89">
        <v>44</v>
      </c>
      <c r="T48" s="89">
        <v>23</v>
      </c>
      <c r="U48" s="89">
        <v>11</v>
      </c>
      <c r="V48" s="89">
        <v>0</v>
      </c>
    </row>
    <row r="49" spans="1:22" x14ac:dyDescent="0.25">
      <c r="A49" s="88" t="s">
        <v>1</v>
      </c>
      <c r="B49" s="88" t="s">
        <v>66</v>
      </c>
      <c r="C49" s="89">
        <v>118</v>
      </c>
      <c r="D49" s="89">
        <v>24</v>
      </c>
      <c r="E49" s="89">
        <v>27</v>
      </c>
      <c r="F49" s="89">
        <v>58</v>
      </c>
      <c r="G49" s="89">
        <v>0</v>
      </c>
      <c r="H49" s="89">
        <v>99</v>
      </c>
      <c r="I49" s="89">
        <v>47</v>
      </c>
      <c r="J49" s="89">
        <v>5</v>
      </c>
      <c r="K49" s="89">
        <v>42</v>
      </c>
      <c r="L49" s="89">
        <v>0</v>
      </c>
      <c r="M49" s="89">
        <v>113</v>
      </c>
      <c r="N49" s="89">
        <v>53</v>
      </c>
      <c r="O49" s="89">
        <v>27</v>
      </c>
      <c r="P49" s="89">
        <v>44</v>
      </c>
      <c r="Q49" s="89">
        <v>3</v>
      </c>
      <c r="R49" s="89">
        <v>330</v>
      </c>
      <c r="S49" s="89">
        <v>124</v>
      </c>
      <c r="T49" s="89">
        <v>59</v>
      </c>
      <c r="U49" s="89">
        <v>144</v>
      </c>
      <c r="V49" s="89">
        <v>3</v>
      </c>
    </row>
    <row r="50" spans="1:22" x14ac:dyDescent="0.25">
      <c r="A50" s="88" t="s">
        <v>1</v>
      </c>
      <c r="B50" s="88" t="s">
        <v>67</v>
      </c>
      <c r="C50" s="89">
        <v>102</v>
      </c>
      <c r="D50" s="89">
        <v>24</v>
      </c>
      <c r="E50" s="89">
        <v>42</v>
      </c>
      <c r="F50" s="89">
        <v>57</v>
      </c>
      <c r="G50" s="89">
        <v>0</v>
      </c>
      <c r="H50" s="89">
        <v>82</v>
      </c>
      <c r="I50" s="89">
        <v>24</v>
      </c>
      <c r="J50" s="89">
        <v>7</v>
      </c>
      <c r="K50" s="89">
        <v>20</v>
      </c>
      <c r="L50" s="89">
        <v>0</v>
      </c>
      <c r="M50" s="89">
        <v>96</v>
      </c>
      <c r="N50" s="89">
        <v>32</v>
      </c>
      <c r="O50" s="89">
        <v>40</v>
      </c>
      <c r="P50" s="89">
        <v>46</v>
      </c>
      <c r="Q50" s="89">
        <v>0</v>
      </c>
      <c r="R50" s="89">
        <v>280</v>
      </c>
      <c r="S50" s="89">
        <v>80</v>
      </c>
      <c r="T50" s="89">
        <v>89</v>
      </c>
      <c r="U50" s="89">
        <v>123</v>
      </c>
      <c r="V50" s="89">
        <v>0</v>
      </c>
    </row>
    <row r="51" spans="1:22" x14ac:dyDescent="0.25">
      <c r="A51" s="88" t="s">
        <v>1</v>
      </c>
      <c r="B51" s="88" t="s">
        <v>68</v>
      </c>
      <c r="C51" s="89">
        <v>35</v>
      </c>
      <c r="D51" s="89">
        <v>1</v>
      </c>
      <c r="E51" s="89">
        <v>13</v>
      </c>
      <c r="F51" s="89">
        <v>18</v>
      </c>
      <c r="G51" s="89">
        <v>0</v>
      </c>
      <c r="H51" s="89">
        <v>24</v>
      </c>
      <c r="I51" s="89">
        <v>8</v>
      </c>
      <c r="J51" s="89">
        <v>3</v>
      </c>
      <c r="K51" s="89">
        <v>5</v>
      </c>
      <c r="L51" s="89">
        <v>0</v>
      </c>
      <c r="M51" s="89">
        <v>32</v>
      </c>
      <c r="N51" s="89">
        <v>10</v>
      </c>
      <c r="O51" s="89">
        <v>15</v>
      </c>
      <c r="P51" s="89">
        <v>6</v>
      </c>
      <c r="Q51" s="89">
        <v>0</v>
      </c>
      <c r="R51" s="89">
        <v>91</v>
      </c>
      <c r="S51" s="89">
        <v>19</v>
      </c>
      <c r="T51" s="89">
        <v>31</v>
      </c>
      <c r="U51" s="89">
        <v>29</v>
      </c>
      <c r="V51" s="89">
        <v>0</v>
      </c>
    </row>
    <row r="52" spans="1:22" x14ac:dyDescent="0.25">
      <c r="A52" s="88" t="s">
        <v>1</v>
      </c>
      <c r="B52" s="88" t="s">
        <v>69</v>
      </c>
      <c r="C52" s="89">
        <v>54</v>
      </c>
      <c r="D52" s="89">
        <v>16</v>
      </c>
      <c r="E52" s="89">
        <v>20</v>
      </c>
      <c r="F52" s="89">
        <v>0</v>
      </c>
      <c r="G52" s="89">
        <v>0</v>
      </c>
      <c r="H52" s="89">
        <v>44</v>
      </c>
      <c r="I52" s="89">
        <v>9</v>
      </c>
      <c r="J52" s="89">
        <v>13</v>
      </c>
      <c r="K52" s="89">
        <v>0</v>
      </c>
      <c r="L52" s="89">
        <v>0</v>
      </c>
      <c r="M52" s="89">
        <v>48</v>
      </c>
      <c r="N52" s="89">
        <v>0</v>
      </c>
      <c r="O52" s="89">
        <v>22</v>
      </c>
      <c r="P52" s="89">
        <v>0</v>
      </c>
      <c r="Q52" s="89">
        <v>0</v>
      </c>
      <c r="R52" s="89">
        <v>146</v>
      </c>
      <c r="S52" s="89">
        <v>25</v>
      </c>
      <c r="T52" s="89">
        <v>55</v>
      </c>
      <c r="U52" s="89">
        <v>0</v>
      </c>
      <c r="V52" s="89">
        <v>0</v>
      </c>
    </row>
    <row r="53" spans="1:22" x14ac:dyDescent="0.25">
      <c r="A53" s="88" t="s">
        <v>1</v>
      </c>
      <c r="B53" s="88" t="s">
        <v>70</v>
      </c>
      <c r="C53" s="89">
        <v>77</v>
      </c>
      <c r="D53" s="89">
        <v>10</v>
      </c>
      <c r="E53" s="89">
        <v>38</v>
      </c>
      <c r="F53" s="89">
        <v>40</v>
      </c>
      <c r="G53" s="89">
        <v>0</v>
      </c>
      <c r="H53" s="89">
        <v>61</v>
      </c>
      <c r="I53" s="89">
        <v>21</v>
      </c>
      <c r="J53" s="89">
        <v>15</v>
      </c>
      <c r="K53" s="89">
        <v>23</v>
      </c>
      <c r="L53" s="89">
        <v>0</v>
      </c>
      <c r="M53" s="89">
        <v>72</v>
      </c>
      <c r="N53" s="89">
        <v>23</v>
      </c>
      <c r="O53" s="89">
        <v>36</v>
      </c>
      <c r="P53" s="89">
        <v>40</v>
      </c>
      <c r="Q53" s="89">
        <v>0</v>
      </c>
      <c r="R53" s="89">
        <v>210</v>
      </c>
      <c r="S53" s="89">
        <v>54</v>
      </c>
      <c r="T53" s="89">
        <v>89</v>
      </c>
      <c r="U53" s="89">
        <v>103</v>
      </c>
      <c r="V53" s="89">
        <v>0</v>
      </c>
    </row>
    <row r="54" spans="1:22" x14ac:dyDescent="0.25">
      <c r="A54" s="88" t="s">
        <v>1</v>
      </c>
      <c r="B54" s="88" t="s">
        <v>71</v>
      </c>
      <c r="C54" s="89">
        <v>19</v>
      </c>
      <c r="D54" s="89">
        <v>8</v>
      </c>
      <c r="E54" s="89">
        <v>8</v>
      </c>
      <c r="F54" s="89">
        <v>0</v>
      </c>
      <c r="G54" s="89">
        <v>0</v>
      </c>
      <c r="H54" s="89">
        <v>16</v>
      </c>
      <c r="I54" s="89">
        <v>1</v>
      </c>
      <c r="J54" s="89">
        <v>8</v>
      </c>
      <c r="K54" s="89">
        <v>0</v>
      </c>
      <c r="L54" s="89">
        <v>0</v>
      </c>
      <c r="M54" s="89">
        <v>19</v>
      </c>
      <c r="N54" s="89">
        <v>0</v>
      </c>
      <c r="O54" s="89">
        <v>6</v>
      </c>
      <c r="P54" s="89">
        <v>0</v>
      </c>
      <c r="Q54" s="89">
        <v>0</v>
      </c>
      <c r="R54" s="89">
        <v>54</v>
      </c>
      <c r="S54" s="89">
        <v>9</v>
      </c>
      <c r="T54" s="89">
        <v>22</v>
      </c>
      <c r="U54" s="89">
        <v>0</v>
      </c>
      <c r="V54" s="89">
        <v>0</v>
      </c>
    </row>
    <row r="55" spans="1:22" x14ac:dyDescent="0.25">
      <c r="A55" s="88" t="s">
        <v>1</v>
      </c>
      <c r="B55" s="88" t="s">
        <v>72</v>
      </c>
      <c r="C55" s="89">
        <v>82</v>
      </c>
      <c r="D55" s="89">
        <v>32</v>
      </c>
      <c r="E55" s="89">
        <v>19</v>
      </c>
      <c r="F55" s="89">
        <v>21</v>
      </c>
      <c r="G55" s="89">
        <v>0</v>
      </c>
      <c r="H55" s="89">
        <v>82</v>
      </c>
      <c r="I55" s="89">
        <v>33</v>
      </c>
      <c r="J55" s="89">
        <v>16</v>
      </c>
      <c r="K55" s="89">
        <v>15</v>
      </c>
      <c r="L55" s="89">
        <v>0</v>
      </c>
      <c r="M55" s="89">
        <v>89</v>
      </c>
      <c r="N55" s="89">
        <v>38</v>
      </c>
      <c r="O55" s="89">
        <v>24</v>
      </c>
      <c r="P55" s="89">
        <v>12</v>
      </c>
      <c r="Q55" s="89">
        <v>0</v>
      </c>
      <c r="R55" s="89">
        <v>253</v>
      </c>
      <c r="S55" s="89">
        <v>103</v>
      </c>
      <c r="T55" s="89">
        <v>59</v>
      </c>
      <c r="U55" s="89">
        <v>48</v>
      </c>
      <c r="V55" s="89">
        <v>0</v>
      </c>
    </row>
    <row r="56" spans="1:22" x14ac:dyDescent="0.25">
      <c r="A56" s="88" t="s">
        <v>1</v>
      </c>
      <c r="B56" s="88" t="s">
        <v>73</v>
      </c>
      <c r="C56" s="89">
        <v>10</v>
      </c>
      <c r="D56" s="89">
        <v>1</v>
      </c>
      <c r="E56" s="89">
        <v>3</v>
      </c>
      <c r="F56" s="89">
        <v>0</v>
      </c>
      <c r="G56" s="89">
        <v>0</v>
      </c>
      <c r="H56" s="89">
        <v>10</v>
      </c>
      <c r="I56" s="89">
        <v>0</v>
      </c>
      <c r="J56" s="89">
        <v>0</v>
      </c>
      <c r="K56" s="89">
        <v>0</v>
      </c>
      <c r="L56" s="89">
        <v>0</v>
      </c>
      <c r="M56" s="89">
        <v>11</v>
      </c>
      <c r="N56" s="89">
        <v>0</v>
      </c>
      <c r="O56" s="89">
        <v>4</v>
      </c>
      <c r="P56" s="89">
        <v>0</v>
      </c>
      <c r="Q56" s="89">
        <v>0</v>
      </c>
      <c r="R56" s="89">
        <v>31</v>
      </c>
      <c r="S56" s="89">
        <v>1</v>
      </c>
      <c r="T56" s="89">
        <v>7</v>
      </c>
      <c r="U56" s="89">
        <v>0</v>
      </c>
      <c r="V56" s="89">
        <v>0</v>
      </c>
    </row>
    <row r="57" spans="1:22" x14ac:dyDescent="0.25">
      <c r="A57" s="88" t="s">
        <v>1</v>
      </c>
      <c r="B57" s="88" t="s">
        <v>74</v>
      </c>
      <c r="C57" s="89">
        <v>119</v>
      </c>
      <c r="D57" s="89">
        <v>45</v>
      </c>
      <c r="E57" s="89">
        <v>21</v>
      </c>
      <c r="F57" s="89">
        <v>27</v>
      </c>
      <c r="G57" s="89">
        <v>0</v>
      </c>
      <c r="H57" s="89">
        <v>120</v>
      </c>
      <c r="I57" s="89">
        <v>51</v>
      </c>
      <c r="J57" s="89">
        <v>18</v>
      </c>
      <c r="K57" s="89">
        <v>10</v>
      </c>
      <c r="L57" s="89">
        <v>0</v>
      </c>
      <c r="M57" s="89">
        <v>125</v>
      </c>
      <c r="N57" s="89">
        <v>56</v>
      </c>
      <c r="O57" s="89">
        <v>26</v>
      </c>
      <c r="P57" s="89">
        <v>5</v>
      </c>
      <c r="Q57" s="89">
        <v>2</v>
      </c>
      <c r="R57" s="89">
        <v>364</v>
      </c>
      <c r="S57" s="89">
        <v>152</v>
      </c>
      <c r="T57" s="89">
        <v>65</v>
      </c>
      <c r="U57" s="89">
        <v>42</v>
      </c>
      <c r="V57" s="89">
        <v>2</v>
      </c>
    </row>
    <row r="58" spans="1:22" x14ac:dyDescent="0.25">
      <c r="A58" s="88" t="s">
        <v>1</v>
      </c>
      <c r="B58" s="88" t="s">
        <v>75</v>
      </c>
      <c r="C58" s="89">
        <v>108</v>
      </c>
      <c r="D58" s="89">
        <v>29</v>
      </c>
      <c r="E58" s="89">
        <v>22</v>
      </c>
      <c r="F58" s="89">
        <v>40</v>
      </c>
      <c r="G58" s="89">
        <v>0</v>
      </c>
      <c r="H58" s="89">
        <v>110</v>
      </c>
      <c r="I58" s="89">
        <v>58</v>
      </c>
      <c r="J58" s="89">
        <v>19</v>
      </c>
      <c r="K58" s="89">
        <v>21</v>
      </c>
      <c r="L58" s="89">
        <v>0</v>
      </c>
      <c r="M58" s="89">
        <v>112</v>
      </c>
      <c r="N58" s="89">
        <v>67</v>
      </c>
      <c r="O58" s="89">
        <v>36</v>
      </c>
      <c r="P58" s="89">
        <v>17</v>
      </c>
      <c r="Q58" s="89">
        <v>8</v>
      </c>
      <c r="R58" s="89">
        <v>330</v>
      </c>
      <c r="S58" s="89">
        <v>154</v>
      </c>
      <c r="T58" s="89">
        <v>77</v>
      </c>
      <c r="U58" s="89">
        <v>78</v>
      </c>
      <c r="V58" s="89">
        <v>8</v>
      </c>
    </row>
    <row r="59" spans="1:22" x14ac:dyDescent="0.25">
      <c r="A59" s="88" t="s">
        <v>1</v>
      </c>
      <c r="B59" s="88" t="s">
        <v>76</v>
      </c>
      <c r="C59" s="89">
        <v>45</v>
      </c>
      <c r="D59" s="89">
        <v>20</v>
      </c>
      <c r="E59" s="89">
        <v>10</v>
      </c>
      <c r="F59" s="89">
        <v>16</v>
      </c>
      <c r="G59" s="89">
        <v>0</v>
      </c>
      <c r="H59" s="89">
        <v>42</v>
      </c>
      <c r="I59" s="89">
        <v>28</v>
      </c>
      <c r="J59" s="89">
        <v>10</v>
      </c>
      <c r="K59" s="89">
        <v>8</v>
      </c>
      <c r="L59" s="89">
        <v>0</v>
      </c>
      <c r="M59" s="89">
        <v>50</v>
      </c>
      <c r="N59" s="89">
        <v>28</v>
      </c>
      <c r="O59" s="89">
        <v>17</v>
      </c>
      <c r="P59" s="89">
        <v>9</v>
      </c>
      <c r="Q59" s="89">
        <v>11</v>
      </c>
      <c r="R59" s="89">
        <v>137</v>
      </c>
      <c r="S59" s="89">
        <v>76</v>
      </c>
      <c r="T59" s="89">
        <v>37</v>
      </c>
      <c r="U59" s="89">
        <v>33</v>
      </c>
      <c r="V59" s="89">
        <v>11</v>
      </c>
    </row>
    <row r="60" spans="1:22" x14ac:dyDescent="0.25">
      <c r="A60" s="88" t="s">
        <v>2</v>
      </c>
      <c r="B60" s="88" t="s">
        <v>123</v>
      </c>
      <c r="C60" s="89">
        <v>110</v>
      </c>
      <c r="D60" s="89">
        <v>0</v>
      </c>
      <c r="E60" s="89">
        <v>20</v>
      </c>
      <c r="F60" s="89">
        <v>0</v>
      </c>
      <c r="G60" s="89">
        <v>0</v>
      </c>
      <c r="H60" s="89">
        <v>80</v>
      </c>
      <c r="I60" s="89">
        <v>0</v>
      </c>
      <c r="J60" s="89">
        <v>19</v>
      </c>
      <c r="K60" s="89">
        <v>0</v>
      </c>
      <c r="L60" s="89">
        <v>0</v>
      </c>
      <c r="M60" s="89">
        <v>109</v>
      </c>
      <c r="N60" s="89">
        <v>0</v>
      </c>
      <c r="O60" s="89">
        <v>40</v>
      </c>
      <c r="P60" s="89">
        <v>0</v>
      </c>
      <c r="Q60" s="89">
        <v>0</v>
      </c>
      <c r="R60" s="89">
        <v>299</v>
      </c>
      <c r="S60" s="89">
        <v>0</v>
      </c>
      <c r="T60" s="89">
        <v>79</v>
      </c>
      <c r="U60" s="89">
        <v>0</v>
      </c>
      <c r="V60" s="89">
        <v>0</v>
      </c>
    </row>
    <row r="61" spans="1:22" x14ac:dyDescent="0.25">
      <c r="A61" s="88" t="s">
        <v>2</v>
      </c>
      <c r="B61" s="88" t="s">
        <v>124</v>
      </c>
      <c r="C61" s="89">
        <v>20</v>
      </c>
      <c r="D61" s="89">
        <v>0</v>
      </c>
      <c r="E61" s="89">
        <v>0</v>
      </c>
      <c r="F61" s="89">
        <v>0</v>
      </c>
      <c r="G61" s="89">
        <v>0</v>
      </c>
      <c r="H61" s="89">
        <v>13</v>
      </c>
      <c r="I61" s="89">
        <v>0</v>
      </c>
      <c r="J61" s="89">
        <v>0</v>
      </c>
      <c r="K61" s="89">
        <v>0</v>
      </c>
      <c r="L61" s="89">
        <v>0</v>
      </c>
      <c r="M61" s="89">
        <v>19</v>
      </c>
      <c r="N61" s="89">
        <v>0</v>
      </c>
      <c r="O61" s="89">
        <v>0</v>
      </c>
      <c r="P61" s="89">
        <v>0</v>
      </c>
      <c r="Q61" s="89">
        <v>0</v>
      </c>
      <c r="R61" s="89">
        <v>52</v>
      </c>
      <c r="S61" s="89">
        <v>0</v>
      </c>
      <c r="T61" s="89">
        <v>0</v>
      </c>
      <c r="U61" s="89">
        <v>0</v>
      </c>
      <c r="V61" s="89">
        <v>0</v>
      </c>
    </row>
    <row r="62" spans="1:22" x14ac:dyDescent="0.25">
      <c r="A62" s="88" t="s">
        <v>2</v>
      </c>
      <c r="B62" s="88" t="s">
        <v>125</v>
      </c>
      <c r="C62" s="89">
        <v>14</v>
      </c>
      <c r="D62" s="89">
        <v>0</v>
      </c>
      <c r="E62" s="89">
        <v>0</v>
      </c>
      <c r="F62" s="89">
        <v>0</v>
      </c>
      <c r="G62" s="89">
        <v>0</v>
      </c>
      <c r="H62" s="89">
        <v>8</v>
      </c>
      <c r="I62" s="89">
        <v>0</v>
      </c>
      <c r="J62" s="89">
        <v>0</v>
      </c>
      <c r="K62" s="89">
        <v>0</v>
      </c>
      <c r="L62" s="89">
        <v>0</v>
      </c>
      <c r="M62" s="89">
        <v>12</v>
      </c>
      <c r="N62" s="89">
        <v>0</v>
      </c>
      <c r="O62" s="89">
        <v>0</v>
      </c>
      <c r="P62" s="89">
        <v>0</v>
      </c>
      <c r="Q62" s="89">
        <v>0</v>
      </c>
      <c r="R62" s="89">
        <v>34</v>
      </c>
      <c r="S62" s="89">
        <v>0</v>
      </c>
      <c r="T62" s="89">
        <v>0</v>
      </c>
      <c r="U62" s="89">
        <v>0</v>
      </c>
      <c r="V62" s="89">
        <v>0</v>
      </c>
    </row>
    <row r="63" spans="1:22" x14ac:dyDescent="0.25">
      <c r="A63" s="88" t="s">
        <v>2</v>
      </c>
      <c r="B63" s="88" t="s">
        <v>126</v>
      </c>
      <c r="C63" s="89">
        <v>30</v>
      </c>
      <c r="D63" s="89">
        <v>5</v>
      </c>
      <c r="E63" s="89">
        <v>17</v>
      </c>
      <c r="F63" s="89">
        <v>15</v>
      </c>
      <c r="G63" s="89">
        <v>0</v>
      </c>
      <c r="H63" s="89">
        <v>21</v>
      </c>
      <c r="I63" s="89">
        <v>21</v>
      </c>
      <c r="J63" s="89">
        <v>20</v>
      </c>
      <c r="K63" s="89">
        <v>13</v>
      </c>
      <c r="L63" s="89">
        <v>0</v>
      </c>
      <c r="M63" s="89">
        <v>30</v>
      </c>
      <c r="N63" s="89">
        <v>20</v>
      </c>
      <c r="O63" s="89">
        <v>13</v>
      </c>
      <c r="P63" s="89">
        <v>17</v>
      </c>
      <c r="Q63" s="89">
        <v>15</v>
      </c>
      <c r="R63" s="89">
        <v>81</v>
      </c>
      <c r="S63" s="89">
        <v>46</v>
      </c>
      <c r="T63" s="89">
        <v>50</v>
      </c>
      <c r="U63" s="89">
        <v>45</v>
      </c>
      <c r="V63" s="89">
        <v>15</v>
      </c>
    </row>
    <row r="64" spans="1:22" x14ac:dyDescent="0.25">
      <c r="A64" s="88" t="s">
        <v>2</v>
      </c>
      <c r="B64" s="88" t="s">
        <v>127</v>
      </c>
      <c r="C64" s="89">
        <v>46</v>
      </c>
      <c r="D64" s="89">
        <v>13</v>
      </c>
      <c r="E64" s="89">
        <v>13</v>
      </c>
      <c r="F64" s="89">
        <v>18</v>
      </c>
      <c r="G64" s="89">
        <v>0</v>
      </c>
      <c r="H64" s="89">
        <v>37</v>
      </c>
      <c r="I64" s="89">
        <v>20</v>
      </c>
      <c r="J64" s="89">
        <v>18</v>
      </c>
      <c r="K64" s="89">
        <v>9</v>
      </c>
      <c r="L64" s="89">
        <v>0</v>
      </c>
      <c r="M64" s="89">
        <v>46</v>
      </c>
      <c r="N64" s="89">
        <v>20</v>
      </c>
      <c r="O64" s="89">
        <v>19</v>
      </c>
      <c r="P64" s="89">
        <v>11</v>
      </c>
      <c r="Q64" s="89">
        <v>20</v>
      </c>
      <c r="R64" s="89">
        <v>129</v>
      </c>
      <c r="S64" s="89">
        <v>53</v>
      </c>
      <c r="T64" s="89">
        <v>50</v>
      </c>
      <c r="U64" s="89">
        <v>38</v>
      </c>
      <c r="V64" s="89">
        <v>20</v>
      </c>
    </row>
    <row r="65" spans="1:22" x14ac:dyDescent="0.25">
      <c r="A65" s="88" t="s">
        <v>2</v>
      </c>
      <c r="B65" s="88" t="s">
        <v>128</v>
      </c>
      <c r="C65" s="89">
        <v>26</v>
      </c>
      <c r="D65" s="89">
        <v>0</v>
      </c>
      <c r="E65" s="89">
        <v>3</v>
      </c>
      <c r="F65" s="89">
        <v>0</v>
      </c>
      <c r="G65" s="89">
        <v>0</v>
      </c>
      <c r="H65" s="89">
        <v>23</v>
      </c>
      <c r="I65" s="89">
        <v>3</v>
      </c>
      <c r="J65" s="89">
        <v>5</v>
      </c>
      <c r="K65" s="89">
        <v>0</v>
      </c>
      <c r="L65" s="89">
        <v>0</v>
      </c>
      <c r="M65" s="89">
        <v>25</v>
      </c>
      <c r="N65" s="89">
        <v>0</v>
      </c>
      <c r="O65" s="89">
        <v>5</v>
      </c>
      <c r="P65" s="89">
        <v>9</v>
      </c>
      <c r="Q65" s="89">
        <v>0</v>
      </c>
      <c r="R65" s="89">
        <v>74</v>
      </c>
      <c r="S65" s="89">
        <v>3</v>
      </c>
      <c r="T65" s="89">
        <v>13</v>
      </c>
      <c r="U65" s="89">
        <v>9</v>
      </c>
      <c r="V65" s="89">
        <v>0</v>
      </c>
    </row>
    <row r="66" spans="1:22" x14ac:dyDescent="0.25">
      <c r="A66" s="88" t="s">
        <v>2</v>
      </c>
      <c r="B66" s="88" t="s">
        <v>129</v>
      </c>
      <c r="C66" s="89">
        <v>62</v>
      </c>
      <c r="D66" s="89">
        <v>5</v>
      </c>
      <c r="E66" s="89">
        <v>29</v>
      </c>
      <c r="F66" s="89">
        <v>4</v>
      </c>
      <c r="G66" s="89">
        <v>0</v>
      </c>
      <c r="H66" s="89">
        <v>38</v>
      </c>
      <c r="I66" s="89">
        <v>6</v>
      </c>
      <c r="J66" s="89">
        <v>33</v>
      </c>
      <c r="K66" s="89">
        <v>3</v>
      </c>
      <c r="L66" s="89">
        <v>0</v>
      </c>
      <c r="M66" s="89">
        <v>53</v>
      </c>
      <c r="N66" s="89">
        <v>0</v>
      </c>
      <c r="O66" s="89">
        <v>28</v>
      </c>
      <c r="P66" s="89">
        <v>16</v>
      </c>
      <c r="Q66" s="89">
        <v>4</v>
      </c>
      <c r="R66" s="89">
        <v>153</v>
      </c>
      <c r="S66" s="89">
        <v>11</v>
      </c>
      <c r="T66" s="89">
        <v>90</v>
      </c>
      <c r="U66" s="89">
        <v>23</v>
      </c>
      <c r="V66" s="89">
        <v>4</v>
      </c>
    </row>
    <row r="67" spans="1:22" x14ac:dyDescent="0.25">
      <c r="A67" s="88" t="s">
        <v>2</v>
      </c>
      <c r="B67" s="88" t="s">
        <v>130</v>
      </c>
      <c r="C67" s="89">
        <v>16</v>
      </c>
      <c r="D67" s="89">
        <v>0</v>
      </c>
      <c r="E67" s="89">
        <v>15</v>
      </c>
      <c r="F67" s="89">
        <v>0</v>
      </c>
      <c r="G67" s="89">
        <v>0</v>
      </c>
      <c r="H67" s="89">
        <v>7</v>
      </c>
      <c r="I67" s="89">
        <v>0</v>
      </c>
      <c r="J67" s="89">
        <v>13</v>
      </c>
      <c r="K67" s="89">
        <v>0</v>
      </c>
      <c r="L67" s="89">
        <v>0</v>
      </c>
      <c r="M67" s="89">
        <v>16</v>
      </c>
      <c r="N67" s="89">
        <v>0</v>
      </c>
      <c r="O67" s="89">
        <v>13</v>
      </c>
      <c r="P67" s="89">
        <v>0</v>
      </c>
      <c r="Q67" s="89">
        <v>0</v>
      </c>
      <c r="R67" s="89">
        <v>39</v>
      </c>
      <c r="S67" s="89">
        <v>0</v>
      </c>
      <c r="T67" s="89">
        <v>41</v>
      </c>
      <c r="U67" s="89">
        <v>0</v>
      </c>
      <c r="V67" s="89">
        <v>0</v>
      </c>
    </row>
    <row r="68" spans="1:22" x14ac:dyDescent="0.25">
      <c r="A68" s="88" t="s">
        <v>2</v>
      </c>
      <c r="B68" s="88" t="s">
        <v>131</v>
      </c>
      <c r="C68" s="89">
        <v>19</v>
      </c>
      <c r="D68" s="89">
        <v>2</v>
      </c>
      <c r="E68" s="89">
        <v>9</v>
      </c>
      <c r="F68" s="89">
        <v>5</v>
      </c>
      <c r="G68" s="89">
        <v>0</v>
      </c>
      <c r="H68" s="89">
        <v>12</v>
      </c>
      <c r="I68" s="89">
        <v>2</v>
      </c>
      <c r="J68" s="89">
        <v>11</v>
      </c>
      <c r="K68" s="89">
        <v>3</v>
      </c>
      <c r="L68" s="89">
        <v>0</v>
      </c>
      <c r="M68" s="89">
        <v>18</v>
      </c>
      <c r="N68" s="89">
        <v>0</v>
      </c>
      <c r="O68" s="89">
        <v>8</v>
      </c>
      <c r="P68" s="89">
        <v>10</v>
      </c>
      <c r="Q68" s="89">
        <v>0</v>
      </c>
      <c r="R68" s="89">
        <v>49</v>
      </c>
      <c r="S68" s="89">
        <v>4</v>
      </c>
      <c r="T68" s="89">
        <v>28</v>
      </c>
      <c r="U68" s="89">
        <v>18</v>
      </c>
      <c r="V68" s="89">
        <v>0</v>
      </c>
    </row>
    <row r="69" spans="1:22" x14ac:dyDescent="0.25">
      <c r="A69" s="88" t="s">
        <v>2</v>
      </c>
      <c r="B69" s="88" t="s">
        <v>132</v>
      </c>
      <c r="C69" s="89">
        <v>23</v>
      </c>
      <c r="D69" s="89">
        <v>9</v>
      </c>
      <c r="E69" s="89">
        <v>4</v>
      </c>
      <c r="F69" s="89">
        <v>0</v>
      </c>
      <c r="G69" s="89">
        <v>0</v>
      </c>
      <c r="H69" s="89">
        <v>14</v>
      </c>
      <c r="I69" s="89">
        <v>6</v>
      </c>
      <c r="J69" s="89">
        <v>5</v>
      </c>
      <c r="K69" s="89">
        <v>0</v>
      </c>
      <c r="L69" s="89">
        <v>0</v>
      </c>
      <c r="M69" s="89">
        <v>23</v>
      </c>
      <c r="N69" s="89">
        <v>0</v>
      </c>
      <c r="O69" s="89">
        <v>5</v>
      </c>
      <c r="P69" s="89">
        <v>1</v>
      </c>
      <c r="Q69" s="89">
        <v>2</v>
      </c>
      <c r="R69" s="89">
        <v>60</v>
      </c>
      <c r="S69" s="89">
        <v>15</v>
      </c>
      <c r="T69" s="89">
        <v>14</v>
      </c>
      <c r="U69" s="89">
        <v>1</v>
      </c>
      <c r="V69" s="89">
        <v>2</v>
      </c>
    </row>
    <row r="70" spans="1:22" x14ac:dyDescent="0.25">
      <c r="A70" s="88" t="s">
        <v>2</v>
      </c>
      <c r="B70" s="88" t="s">
        <v>133</v>
      </c>
      <c r="C70" s="89">
        <v>39</v>
      </c>
      <c r="D70" s="89">
        <v>5</v>
      </c>
      <c r="E70" s="89">
        <v>1</v>
      </c>
      <c r="F70" s="89">
        <v>0</v>
      </c>
      <c r="G70" s="89">
        <v>0</v>
      </c>
      <c r="H70" s="89">
        <v>21</v>
      </c>
      <c r="I70" s="89">
        <v>8</v>
      </c>
      <c r="J70" s="89">
        <v>0</v>
      </c>
      <c r="K70" s="89">
        <v>0</v>
      </c>
      <c r="L70" s="89">
        <v>0</v>
      </c>
      <c r="M70" s="89">
        <v>37</v>
      </c>
      <c r="N70" s="89">
        <v>10</v>
      </c>
      <c r="O70" s="89">
        <v>0</v>
      </c>
      <c r="P70" s="89">
        <v>0</v>
      </c>
      <c r="Q70" s="89">
        <v>0</v>
      </c>
      <c r="R70" s="89">
        <v>97</v>
      </c>
      <c r="S70" s="89">
        <v>23</v>
      </c>
      <c r="T70" s="89">
        <v>1</v>
      </c>
      <c r="U70" s="89">
        <v>0</v>
      </c>
      <c r="V70" s="89">
        <v>0</v>
      </c>
    </row>
    <row r="71" spans="1:22" x14ac:dyDescent="0.25">
      <c r="A71" s="88" t="s">
        <v>2</v>
      </c>
      <c r="B71" s="88" t="s">
        <v>134</v>
      </c>
      <c r="C71" s="89">
        <v>194</v>
      </c>
      <c r="D71" s="89">
        <v>37</v>
      </c>
      <c r="E71" s="89">
        <v>21</v>
      </c>
      <c r="F71" s="89">
        <v>61</v>
      </c>
      <c r="G71" s="89">
        <v>0</v>
      </c>
      <c r="H71" s="89">
        <v>151</v>
      </c>
      <c r="I71" s="89">
        <v>61</v>
      </c>
      <c r="J71" s="89">
        <v>54</v>
      </c>
      <c r="K71" s="89">
        <v>5</v>
      </c>
      <c r="L71" s="89">
        <v>0</v>
      </c>
      <c r="M71" s="89">
        <v>189</v>
      </c>
      <c r="N71" s="89">
        <v>27</v>
      </c>
      <c r="O71" s="89">
        <v>60</v>
      </c>
      <c r="P71" s="89">
        <v>72</v>
      </c>
      <c r="Q71" s="89">
        <v>12</v>
      </c>
      <c r="R71" s="89">
        <v>534</v>
      </c>
      <c r="S71" s="89">
        <v>125</v>
      </c>
      <c r="T71" s="89">
        <v>135</v>
      </c>
      <c r="U71" s="89">
        <v>138</v>
      </c>
      <c r="V71" s="89">
        <v>12</v>
      </c>
    </row>
    <row r="72" spans="1:22" x14ac:dyDescent="0.25">
      <c r="A72" s="88" t="s">
        <v>2</v>
      </c>
      <c r="B72" s="88" t="s">
        <v>135</v>
      </c>
      <c r="C72" s="89">
        <v>50</v>
      </c>
      <c r="D72" s="89">
        <v>5</v>
      </c>
      <c r="E72" s="89">
        <v>7</v>
      </c>
      <c r="F72" s="89">
        <v>0</v>
      </c>
      <c r="G72" s="89">
        <v>0</v>
      </c>
      <c r="H72" s="89">
        <v>47</v>
      </c>
      <c r="I72" s="89">
        <v>23</v>
      </c>
      <c r="J72" s="89">
        <v>9</v>
      </c>
      <c r="K72" s="89">
        <v>0</v>
      </c>
      <c r="L72" s="89">
        <v>0</v>
      </c>
      <c r="M72" s="89">
        <v>48</v>
      </c>
      <c r="N72" s="89">
        <v>11</v>
      </c>
      <c r="O72" s="89">
        <v>9</v>
      </c>
      <c r="P72" s="89">
        <v>28</v>
      </c>
      <c r="Q72" s="89">
        <v>0</v>
      </c>
      <c r="R72" s="89">
        <v>145</v>
      </c>
      <c r="S72" s="89">
        <v>39</v>
      </c>
      <c r="T72" s="89">
        <v>25</v>
      </c>
      <c r="U72" s="89">
        <v>28</v>
      </c>
      <c r="V72" s="89">
        <v>0</v>
      </c>
    </row>
    <row r="73" spans="1:22" x14ac:dyDescent="0.25">
      <c r="A73" s="88" t="s">
        <v>2</v>
      </c>
      <c r="B73" s="88" t="s">
        <v>136</v>
      </c>
      <c r="C73" s="89">
        <v>93</v>
      </c>
      <c r="D73" s="89">
        <v>22</v>
      </c>
      <c r="E73" s="89">
        <v>35</v>
      </c>
      <c r="F73" s="89">
        <v>32</v>
      </c>
      <c r="G73" s="89">
        <v>0</v>
      </c>
      <c r="H73" s="89">
        <v>68</v>
      </c>
      <c r="I73" s="89">
        <v>42</v>
      </c>
      <c r="J73" s="89">
        <v>47</v>
      </c>
      <c r="K73" s="89">
        <v>12</v>
      </c>
      <c r="L73" s="89">
        <v>0</v>
      </c>
      <c r="M73" s="89">
        <v>88</v>
      </c>
      <c r="N73" s="89">
        <v>21</v>
      </c>
      <c r="O73" s="89">
        <v>33</v>
      </c>
      <c r="P73" s="89">
        <v>34</v>
      </c>
      <c r="Q73" s="89">
        <v>20</v>
      </c>
      <c r="R73" s="89">
        <v>249</v>
      </c>
      <c r="S73" s="89">
        <v>85</v>
      </c>
      <c r="T73" s="89">
        <v>115</v>
      </c>
      <c r="U73" s="89">
        <v>78</v>
      </c>
      <c r="V73" s="89">
        <v>20</v>
      </c>
    </row>
    <row r="74" spans="1:22" x14ac:dyDescent="0.25">
      <c r="A74" s="88" t="s">
        <v>2</v>
      </c>
      <c r="B74" s="88" t="s">
        <v>137</v>
      </c>
      <c r="C74" s="89">
        <v>29</v>
      </c>
      <c r="D74" s="89">
        <v>0</v>
      </c>
      <c r="E74" s="89">
        <v>1</v>
      </c>
      <c r="F74" s="89">
        <v>0</v>
      </c>
      <c r="G74" s="89">
        <v>0</v>
      </c>
      <c r="H74" s="89">
        <v>20</v>
      </c>
      <c r="I74" s="89">
        <v>0</v>
      </c>
      <c r="J74" s="89">
        <v>0</v>
      </c>
      <c r="K74" s="89">
        <v>0</v>
      </c>
      <c r="L74" s="89">
        <v>0</v>
      </c>
      <c r="M74" s="89">
        <v>28</v>
      </c>
      <c r="N74" s="89">
        <v>0</v>
      </c>
      <c r="O74" s="89">
        <v>0</v>
      </c>
      <c r="P74" s="89">
        <v>0</v>
      </c>
      <c r="Q74" s="89">
        <v>0</v>
      </c>
      <c r="R74" s="89">
        <v>77</v>
      </c>
      <c r="S74" s="89">
        <v>0</v>
      </c>
      <c r="T74" s="89">
        <v>1</v>
      </c>
      <c r="U74" s="89">
        <v>0</v>
      </c>
      <c r="V74" s="89">
        <v>0</v>
      </c>
    </row>
    <row r="75" spans="1:22" x14ac:dyDescent="0.25">
      <c r="A75" s="88" t="s">
        <v>2</v>
      </c>
      <c r="B75" s="88" t="s">
        <v>138</v>
      </c>
      <c r="C75" s="89">
        <v>27</v>
      </c>
      <c r="D75" s="89">
        <v>4</v>
      </c>
      <c r="E75" s="89">
        <v>1</v>
      </c>
      <c r="F75" s="89">
        <v>0</v>
      </c>
      <c r="G75" s="89">
        <v>0</v>
      </c>
      <c r="H75" s="89">
        <v>12</v>
      </c>
      <c r="I75" s="89">
        <v>3</v>
      </c>
      <c r="J75" s="89">
        <v>1</v>
      </c>
      <c r="K75" s="89">
        <v>0</v>
      </c>
      <c r="L75" s="89">
        <v>0</v>
      </c>
      <c r="M75" s="89">
        <v>26</v>
      </c>
      <c r="N75" s="89">
        <v>0</v>
      </c>
      <c r="O75" s="89">
        <v>1</v>
      </c>
      <c r="P75" s="89">
        <v>0</v>
      </c>
      <c r="Q75" s="89">
        <v>0</v>
      </c>
      <c r="R75" s="89">
        <v>65</v>
      </c>
      <c r="S75" s="89">
        <v>7</v>
      </c>
      <c r="T75" s="89">
        <v>3</v>
      </c>
      <c r="U75" s="89">
        <v>0</v>
      </c>
      <c r="V75" s="89">
        <v>0</v>
      </c>
    </row>
    <row r="76" spans="1:22" x14ac:dyDescent="0.25">
      <c r="A76" s="88" t="s">
        <v>2</v>
      </c>
      <c r="B76" s="88" t="s">
        <v>139</v>
      </c>
      <c r="C76" s="89">
        <v>12</v>
      </c>
      <c r="D76" s="89">
        <v>1</v>
      </c>
      <c r="E76" s="89">
        <v>0</v>
      </c>
      <c r="F76" s="89">
        <v>0</v>
      </c>
      <c r="G76" s="89">
        <v>0</v>
      </c>
      <c r="H76" s="89">
        <v>8</v>
      </c>
      <c r="I76" s="89">
        <v>0</v>
      </c>
      <c r="J76" s="89">
        <v>0</v>
      </c>
      <c r="K76" s="89">
        <v>0</v>
      </c>
      <c r="L76" s="89">
        <v>0</v>
      </c>
      <c r="M76" s="89">
        <v>12</v>
      </c>
      <c r="N76" s="89">
        <v>0</v>
      </c>
      <c r="O76" s="89">
        <v>0</v>
      </c>
      <c r="P76" s="89">
        <v>0</v>
      </c>
      <c r="Q76" s="89">
        <v>0</v>
      </c>
      <c r="R76" s="89">
        <v>32</v>
      </c>
      <c r="S76" s="89">
        <v>1</v>
      </c>
      <c r="T76" s="89">
        <v>0</v>
      </c>
      <c r="U76" s="89">
        <v>0</v>
      </c>
      <c r="V76" s="89">
        <v>0</v>
      </c>
    </row>
    <row r="77" spans="1:22" x14ac:dyDescent="0.25">
      <c r="A77" s="88" t="s">
        <v>2</v>
      </c>
      <c r="B77" s="88" t="s">
        <v>140</v>
      </c>
      <c r="C77" s="89">
        <v>23</v>
      </c>
      <c r="D77" s="89">
        <v>6</v>
      </c>
      <c r="E77" s="89">
        <v>3</v>
      </c>
      <c r="F77" s="89">
        <v>0</v>
      </c>
      <c r="G77" s="89">
        <v>0</v>
      </c>
      <c r="H77" s="89">
        <v>9</v>
      </c>
      <c r="I77" s="89">
        <v>6</v>
      </c>
      <c r="J77" s="89">
        <v>3</v>
      </c>
      <c r="K77" s="89">
        <v>0</v>
      </c>
      <c r="L77" s="89">
        <v>0</v>
      </c>
      <c r="M77" s="89">
        <v>21</v>
      </c>
      <c r="N77" s="89">
        <v>1</v>
      </c>
      <c r="O77" s="89">
        <v>3</v>
      </c>
      <c r="P77" s="89">
        <v>0</v>
      </c>
      <c r="Q77" s="89">
        <v>0</v>
      </c>
      <c r="R77" s="89">
        <v>53</v>
      </c>
      <c r="S77" s="89">
        <v>13</v>
      </c>
      <c r="T77" s="89">
        <v>9</v>
      </c>
      <c r="U77" s="89">
        <v>0</v>
      </c>
      <c r="V77" s="89">
        <v>0</v>
      </c>
    </row>
    <row r="78" spans="1:22" x14ac:dyDescent="0.25">
      <c r="A78" s="88" t="s">
        <v>2</v>
      </c>
      <c r="B78" s="88" t="s">
        <v>141</v>
      </c>
      <c r="C78" s="89">
        <v>11</v>
      </c>
      <c r="D78" s="89">
        <v>0</v>
      </c>
      <c r="E78" s="89">
        <v>1</v>
      </c>
      <c r="F78" s="89">
        <v>0</v>
      </c>
      <c r="G78" s="89">
        <v>0</v>
      </c>
      <c r="H78" s="89">
        <v>9</v>
      </c>
      <c r="I78" s="89">
        <v>0</v>
      </c>
      <c r="J78" s="89">
        <v>0</v>
      </c>
      <c r="K78" s="89">
        <v>0</v>
      </c>
      <c r="L78" s="89">
        <v>0</v>
      </c>
      <c r="M78" s="89">
        <v>10</v>
      </c>
      <c r="N78" s="89">
        <v>0</v>
      </c>
      <c r="O78" s="89">
        <v>0</v>
      </c>
      <c r="P78" s="89">
        <v>0</v>
      </c>
      <c r="Q78" s="89">
        <v>0</v>
      </c>
      <c r="R78" s="89">
        <v>30</v>
      </c>
      <c r="S78" s="89">
        <v>0</v>
      </c>
      <c r="T78" s="89">
        <v>1</v>
      </c>
      <c r="U78" s="89">
        <v>0</v>
      </c>
      <c r="V78" s="89">
        <v>0</v>
      </c>
    </row>
    <row r="79" spans="1:22" x14ac:dyDescent="0.25">
      <c r="A79" s="88" t="s">
        <v>2</v>
      </c>
      <c r="B79" s="88" t="s">
        <v>142</v>
      </c>
      <c r="C79" s="89">
        <v>63</v>
      </c>
      <c r="D79" s="89">
        <v>7</v>
      </c>
      <c r="E79" s="89">
        <v>12</v>
      </c>
      <c r="F79" s="89">
        <v>0</v>
      </c>
      <c r="G79" s="89">
        <v>0</v>
      </c>
      <c r="H79" s="89">
        <v>39</v>
      </c>
      <c r="I79" s="89">
        <v>10</v>
      </c>
      <c r="J79" s="89">
        <v>12</v>
      </c>
      <c r="K79" s="89">
        <v>0</v>
      </c>
      <c r="L79" s="89">
        <v>0</v>
      </c>
      <c r="M79" s="89">
        <v>58</v>
      </c>
      <c r="N79" s="89">
        <v>9</v>
      </c>
      <c r="O79" s="89">
        <v>4</v>
      </c>
      <c r="P79" s="89">
        <v>0</v>
      </c>
      <c r="Q79" s="89">
        <v>0</v>
      </c>
      <c r="R79" s="89">
        <v>160</v>
      </c>
      <c r="S79" s="89">
        <v>26</v>
      </c>
      <c r="T79" s="89">
        <v>28</v>
      </c>
      <c r="U79" s="89">
        <v>0</v>
      </c>
      <c r="V79" s="89">
        <v>0</v>
      </c>
    </row>
    <row r="80" spans="1:22" x14ac:dyDescent="0.25">
      <c r="A80" s="88" t="s">
        <v>2</v>
      </c>
      <c r="B80" s="88" t="s">
        <v>143</v>
      </c>
      <c r="C80" s="89">
        <v>50</v>
      </c>
      <c r="D80" s="89">
        <v>6</v>
      </c>
      <c r="E80" s="89">
        <v>10</v>
      </c>
      <c r="F80" s="89">
        <v>18</v>
      </c>
      <c r="G80" s="89">
        <v>0</v>
      </c>
      <c r="H80" s="89">
        <v>38</v>
      </c>
      <c r="I80" s="89">
        <v>6</v>
      </c>
      <c r="J80" s="89">
        <v>15</v>
      </c>
      <c r="K80" s="89">
        <v>5</v>
      </c>
      <c r="L80" s="89">
        <v>0</v>
      </c>
      <c r="M80" s="89">
        <v>47</v>
      </c>
      <c r="N80" s="89">
        <v>3</v>
      </c>
      <c r="O80" s="89">
        <v>19</v>
      </c>
      <c r="P80" s="89">
        <v>21</v>
      </c>
      <c r="Q80" s="89">
        <v>4</v>
      </c>
      <c r="R80" s="89">
        <v>135</v>
      </c>
      <c r="S80" s="89">
        <v>15</v>
      </c>
      <c r="T80" s="89">
        <v>44</v>
      </c>
      <c r="U80" s="89">
        <v>44</v>
      </c>
      <c r="V80" s="89">
        <v>4</v>
      </c>
    </row>
    <row r="81" spans="1:22" x14ac:dyDescent="0.25">
      <c r="A81" s="88" t="s">
        <v>2</v>
      </c>
      <c r="B81" s="88" t="s">
        <v>3</v>
      </c>
      <c r="C81" s="89">
        <v>94</v>
      </c>
      <c r="D81" s="89">
        <v>12</v>
      </c>
      <c r="E81" s="89">
        <v>10</v>
      </c>
      <c r="F81" s="89">
        <v>0</v>
      </c>
      <c r="G81" s="89">
        <v>0</v>
      </c>
      <c r="H81" s="89">
        <v>79</v>
      </c>
      <c r="I81" s="89">
        <v>33</v>
      </c>
      <c r="J81" s="89">
        <v>13</v>
      </c>
      <c r="K81" s="89">
        <v>0</v>
      </c>
      <c r="L81" s="89">
        <v>0</v>
      </c>
      <c r="M81" s="89">
        <v>92</v>
      </c>
      <c r="N81" s="89">
        <v>29</v>
      </c>
      <c r="O81" s="89">
        <v>13</v>
      </c>
      <c r="P81" s="89">
        <v>55</v>
      </c>
      <c r="Q81" s="89">
        <v>0</v>
      </c>
      <c r="R81" s="89">
        <v>265</v>
      </c>
      <c r="S81" s="89">
        <v>74</v>
      </c>
      <c r="T81" s="89">
        <v>36</v>
      </c>
      <c r="U81" s="89">
        <v>55</v>
      </c>
      <c r="V81" s="89">
        <v>0</v>
      </c>
    </row>
    <row r="82" spans="1:22" x14ac:dyDescent="0.25">
      <c r="A82" s="88" t="s">
        <v>2</v>
      </c>
      <c r="B82" s="88" t="s">
        <v>144</v>
      </c>
      <c r="C82" s="89">
        <v>32</v>
      </c>
      <c r="D82" s="89">
        <v>3</v>
      </c>
      <c r="E82" s="89">
        <v>1</v>
      </c>
      <c r="F82" s="89">
        <v>0</v>
      </c>
      <c r="G82" s="89">
        <v>0</v>
      </c>
      <c r="H82" s="89">
        <v>18</v>
      </c>
      <c r="I82" s="89">
        <v>5</v>
      </c>
      <c r="J82" s="89">
        <v>3</v>
      </c>
      <c r="K82" s="89">
        <v>0</v>
      </c>
      <c r="L82" s="89">
        <v>0</v>
      </c>
      <c r="M82" s="89">
        <v>31</v>
      </c>
      <c r="N82" s="89">
        <v>2</v>
      </c>
      <c r="O82" s="89">
        <v>3</v>
      </c>
      <c r="P82" s="89">
        <v>18</v>
      </c>
      <c r="Q82" s="89">
        <v>0</v>
      </c>
      <c r="R82" s="89">
        <v>81</v>
      </c>
      <c r="S82" s="89">
        <v>10</v>
      </c>
      <c r="T82" s="89">
        <v>7</v>
      </c>
      <c r="U82" s="89">
        <v>18</v>
      </c>
      <c r="V82" s="89">
        <v>0</v>
      </c>
    </row>
    <row r="83" spans="1:22" x14ac:dyDescent="0.25">
      <c r="A83" s="88" t="s">
        <v>2</v>
      </c>
      <c r="B83" s="88" t="s">
        <v>145</v>
      </c>
      <c r="C83" s="89">
        <v>142</v>
      </c>
      <c r="D83" s="89">
        <v>22</v>
      </c>
      <c r="E83" s="89">
        <v>63</v>
      </c>
      <c r="F83" s="89">
        <v>52</v>
      </c>
      <c r="G83" s="89">
        <v>0</v>
      </c>
      <c r="H83" s="89">
        <v>132</v>
      </c>
      <c r="I83" s="89">
        <v>60</v>
      </c>
      <c r="J83" s="89">
        <v>89</v>
      </c>
      <c r="K83" s="89">
        <v>40</v>
      </c>
      <c r="L83" s="89">
        <v>0</v>
      </c>
      <c r="M83" s="89">
        <v>143</v>
      </c>
      <c r="N83" s="89">
        <v>43</v>
      </c>
      <c r="O83" s="89">
        <v>86</v>
      </c>
      <c r="P83" s="89">
        <v>95</v>
      </c>
      <c r="Q83" s="89">
        <v>73</v>
      </c>
      <c r="R83" s="89">
        <v>417</v>
      </c>
      <c r="S83" s="89">
        <v>125</v>
      </c>
      <c r="T83" s="89">
        <v>238</v>
      </c>
      <c r="U83" s="89">
        <v>187</v>
      </c>
      <c r="V83" s="89">
        <v>73</v>
      </c>
    </row>
    <row r="84" spans="1:22" x14ac:dyDescent="0.25">
      <c r="A84" s="88" t="s">
        <v>2</v>
      </c>
      <c r="B84" s="88" t="s">
        <v>146</v>
      </c>
      <c r="C84" s="89">
        <v>12</v>
      </c>
      <c r="D84" s="89">
        <v>0</v>
      </c>
      <c r="E84" s="89">
        <v>7</v>
      </c>
      <c r="F84" s="89">
        <v>0</v>
      </c>
      <c r="G84" s="89">
        <v>0</v>
      </c>
      <c r="H84" s="89">
        <v>9</v>
      </c>
      <c r="I84" s="89">
        <v>0</v>
      </c>
      <c r="J84" s="89">
        <v>3</v>
      </c>
      <c r="K84" s="89">
        <v>0</v>
      </c>
      <c r="L84" s="89">
        <v>0</v>
      </c>
      <c r="M84" s="89">
        <v>10</v>
      </c>
      <c r="N84" s="89">
        <v>0</v>
      </c>
      <c r="O84" s="89">
        <v>1</v>
      </c>
      <c r="P84" s="89">
        <v>0</v>
      </c>
      <c r="Q84" s="89">
        <v>0</v>
      </c>
      <c r="R84" s="89">
        <v>31</v>
      </c>
      <c r="S84" s="89">
        <v>0</v>
      </c>
      <c r="T84" s="89">
        <v>11</v>
      </c>
      <c r="U84" s="89">
        <v>0</v>
      </c>
      <c r="V84" s="89">
        <v>0</v>
      </c>
    </row>
    <row r="85" spans="1:22" x14ac:dyDescent="0.25">
      <c r="A85" s="88" t="s">
        <v>2</v>
      </c>
      <c r="B85" s="88" t="s">
        <v>147</v>
      </c>
      <c r="C85" s="89">
        <v>42</v>
      </c>
      <c r="D85" s="89">
        <v>0</v>
      </c>
      <c r="E85" s="89">
        <v>2</v>
      </c>
      <c r="F85" s="89">
        <v>0</v>
      </c>
      <c r="G85" s="89">
        <v>0</v>
      </c>
      <c r="H85" s="89">
        <v>24</v>
      </c>
      <c r="I85" s="89">
        <v>0</v>
      </c>
      <c r="J85" s="89">
        <v>0</v>
      </c>
      <c r="K85" s="89">
        <v>0</v>
      </c>
      <c r="L85" s="89">
        <v>0</v>
      </c>
      <c r="M85" s="89">
        <v>38</v>
      </c>
      <c r="N85" s="89">
        <v>0</v>
      </c>
      <c r="O85" s="89">
        <v>0</v>
      </c>
      <c r="P85" s="89">
        <v>0</v>
      </c>
      <c r="Q85" s="89">
        <v>0</v>
      </c>
      <c r="R85" s="89">
        <v>104</v>
      </c>
      <c r="S85" s="89">
        <v>0</v>
      </c>
      <c r="T85" s="89">
        <v>2</v>
      </c>
      <c r="U85" s="89">
        <v>0</v>
      </c>
      <c r="V85" s="89">
        <v>0</v>
      </c>
    </row>
    <row r="86" spans="1:22" x14ac:dyDescent="0.25">
      <c r="A86" s="88" t="s">
        <v>2</v>
      </c>
      <c r="B86" s="88" t="s">
        <v>148</v>
      </c>
      <c r="C86" s="89">
        <v>8</v>
      </c>
      <c r="D86" s="89">
        <v>0</v>
      </c>
      <c r="E86" s="89">
        <v>0</v>
      </c>
      <c r="F86" s="89">
        <v>0</v>
      </c>
      <c r="G86" s="89">
        <v>0</v>
      </c>
      <c r="H86" s="89">
        <v>3</v>
      </c>
      <c r="I86" s="89">
        <v>0</v>
      </c>
      <c r="J86" s="89">
        <v>0</v>
      </c>
      <c r="K86" s="89">
        <v>0</v>
      </c>
      <c r="L86" s="89">
        <v>0</v>
      </c>
      <c r="M86" s="89">
        <v>7</v>
      </c>
      <c r="N86" s="89">
        <v>0</v>
      </c>
      <c r="O86" s="89">
        <v>0</v>
      </c>
      <c r="P86" s="89">
        <v>0</v>
      </c>
      <c r="Q86" s="89">
        <v>0</v>
      </c>
      <c r="R86" s="89">
        <v>18</v>
      </c>
      <c r="S86" s="89">
        <v>0</v>
      </c>
      <c r="T86" s="89">
        <v>0</v>
      </c>
      <c r="U86" s="89">
        <v>0</v>
      </c>
      <c r="V86" s="89">
        <v>0</v>
      </c>
    </row>
    <row r="87" spans="1:22" x14ac:dyDescent="0.25">
      <c r="A87" s="88" t="s">
        <v>2</v>
      </c>
      <c r="B87" s="88" t="s">
        <v>149</v>
      </c>
      <c r="C87" s="89">
        <v>18</v>
      </c>
      <c r="D87" s="89">
        <v>0</v>
      </c>
      <c r="E87" s="89">
        <v>1</v>
      </c>
      <c r="F87" s="89">
        <v>0</v>
      </c>
      <c r="G87" s="89">
        <v>0</v>
      </c>
      <c r="H87" s="89">
        <v>11</v>
      </c>
      <c r="I87" s="89">
        <v>0</v>
      </c>
      <c r="J87" s="89">
        <v>0</v>
      </c>
      <c r="K87" s="89">
        <v>0</v>
      </c>
      <c r="L87" s="89">
        <v>0</v>
      </c>
      <c r="M87" s="89">
        <v>15</v>
      </c>
      <c r="N87" s="89">
        <v>0</v>
      </c>
      <c r="O87" s="89">
        <v>11</v>
      </c>
      <c r="P87" s="89">
        <v>0</v>
      </c>
      <c r="Q87" s="89">
        <v>0</v>
      </c>
      <c r="R87" s="89">
        <v>44</v>
      </c>
      <c r="S87" s="89">
        <v>0</v>
      </c>
      <c r="T87" s="89">
        <v>12</v>
      </c>
      <c r="U87" s="89">
        <v>0</v>
      </c>
      <c r="V87" s="89">
        <v>0</v>
      </c>
    </row>
    <row r="88" spans="1:22" x14ac:dyDescent="0.25">
      <c r="A88" s="88" t="s">
        <v>2</v>
      </c>
      <c r="B88" s="88" t="s">
        <v>150</v>
      </c>
      <c r="C88" s="89">
        <v>40</v>
      </c>
      <c r="D88" s="89">
        <v>0</v>
      </c>
      <c r="E88" s="89">
        <v>9</v>
      </c>
      <c r="F88" s="89">
        <v>0</v>
      </c>
      <c r="G88" s="89">
        <v>0</v>
      </c>
      <c r="H88" s="89">
        <v>32</v>
      </c>
      <c r="I88" s="89">
        <v>0</v>
      </c>
      <c r="J88" s="89">
        <v>0</v>
      </c>
      <c r="K88" s="89">
        <v>0</v>
      </c>
      <c r="L88" s="89">
        <v>0</v>
      </c>
      <c r="M88" s="89">
        <v>39</v>
      </c>
      <c r="N88" s="89">
        <v>0</v>
      </c>
      <c r="O88" s="89">
        <v>18</v>
      </c>
      <c r="P88" s="89">
        <v>0</v>
      </c>
      <c r="Q88" s="89">
        <v>0</v>
      </c>
      <c r="R88" s="89">
        <v>111</v>
      </c>
      <c r="S88" s="89">
        <v>0</v>
      </c>
      <c r="T88" s="89">
        <v>27</v>
      </c>
      <c r="U88" s="89">
        <v>0</v>
      </c>
      <c r="V88" s="89">
        <v>0</v>
      </c>
    </row>
    <row r="89" spans="1:22" x14ac:dyDescent="0.25">
      <c r="A89" s="88" t="s">
        <v>2</v>
      </c>
      <c r="B89" s="88" t="s">
        <v>151</v>
      </c>
      <c r="C89" s="89">
        <v>77</v>
      </c>
      <c r="D89" s="89">
        <v>18</v>
      </c>
      <c r="E89" s="89">
        <v>23</v>
      </c>
      <c r="F89" s="89">
        <v>22</v>
      </c>
      <c r="G89" s="89">
        <v>0</v>
      </c>
      <c r="H89" s="89">
        <v>48</v>
      </c>
      <c r="I89" s="89">
        <v>29</v>
      </c>
      <c r="J89" s="89">
        <v>26</v>
      </c>
      <c r="K89" s="89">
        <v>6</v>
      </c>
      <c r="L89" s="89">
        <v>0</v>
      </c>
      <c r="M89" s="89">
        <v>69</v>
      </c>
      <c r="N89" s="89">
        <v>24</v>
      </c>
      <c r="O89" s="89">
        <v>21</v>
      </c>
      <c r="P89" s="89">
        <v>17</v>
      </c>
      <c r="Q89" s="89">
        <v>21</v>
      </c>
      <c r="R89" s="89">
        <v>194</v>
      </c>
      <c r="S89" s="89">
        <v>71</v>
      </c>
      <c r="T89" s="89">
        <v>70</v>
      </c>
      <c r="U89" s="89">
        <v>45</v>
      </c>
      <c r="V89" s="89">
        <v>21</v>
      </c>
    </row>
    <row r="90" spans="1:22" x14ac:dyDescent="0.25">
      <c r="A90" s="88" t="s">
        <v>2</v>
      </c>
      <c r="B90" s="88" t="s">
        <v>152</v>
      </c>
      <c r="C90" s="89">
        <v>36</v>
      </c>
      <c r="D90" s="89">
        <v>0</v>
      </c>
      <c r="E90" s="89">
        <v>2</v>
      </c>
      <c r="F90" s="89">
        <v>0</v>
      </c>
      <c r="G90" s="89">
        <v>0</v>
      </c>
      <c r="H90" s="89">
        <v>19</v>
      </c>
      <c r="I90" s="89">
        <v>0</v>
      </c>
      <c r="J90" s="89">
        <v>0</v>
      </c>
      <c r="K90" s="89">
        <v>0</v>
      </c>
      <c r="L90" s="89">
        <v>0</v>
      </c>
      <c r="M90" s="89">
        <v>31</v>
      </c>
      <c r="N90" s="89">
        <v>0</v>
      </c>
      <c r="O90" s="89">
        <v>0</v>
      </c>
      <c r="P90" s="89">
        <v>0</v>
      </c>
      <c r="Q90" s="89">
        <v>0</v>
      </c>
      <c r="R90" s="89">
        <v>86</v>
      </c>
      <c r="S90" s="89">
        <v>0</v>
      </c>
      <c r="T90" s="89">
        <v>2</v>
      </c>
      <c r="U90" s="89">
        <v>0</v>
      </c>
      <c r="V90" s="89">
        <v>0</v>
      </c>
    </row>
    <row r="91" spans="1:22" x14ac:dyDescent="0.25">
      <c r="A91" s="88" t="s">
        <v>2</v>
      </c>
      <c r="B91" s="88" t="s">
        <v>220</v>
      </c>
      <c r="C91" s="89">
        <v>31</v>
      </c>
      <c r="D91" s="89">
        <v>7</v>
      </c>
      <c r="E91" s="89">
        <v>13</v>
      </c>
      <c r="F91" s="89">
        <v>0</v>
      </c>
      <c r="G91" s="89">
        <v>0</v>
      </c>
      <c r="H91" s="89">
        <v>13</v>
      </c>
      <c r="I91" s="89">
        <v>4</v>
      </c>
      <c r="J91" s="89">
        <v>15</v>
      </c>
      <c r="K91" s="89">
        <v>0</v>
      </c>
      <c r="L91" s="89">
        <v>0</v>
      </c>
      <c r="M91" s="89">
        <v>23</v>
      </c>
      <c r="N91" s="89">
        <v>0</v>
      </c>
      <c r="O91" s="89">
        <v>14</v>
      </c>
      <c r="P91" s="89">
        <v>0</v>
      </c>
      <c r="Q91" s="89">
        <v>0</v>
      </c>
      <c r="R91" s="89">
        <v>67</v>
      </c>
      <c r="S91" s="89">
        <v>11</v>
      </c>
      <c r="T91" s="89">
        <v>42</v>
      </c>
      <c r="U91" s="89">
        <v>0</v>
      </c>
      <c r="V91" s="89">
        <v>0</v>
      </c>
    </row>
    <row r="92" spans="1:22" x14ac:dyDescent="0.25">
      <c r="A92" s="88" t="s">
        <v>2</v>
      </c>
      <c r="B92" s="88" t="s">
        <v>153</v>
      </c>
      <c r="C92" s="89">
        <v>12</v>
      </c>
      <c r="D92" s="89">
        <v>0</v>
      </c>
      <c r="E92" s="89">
        <v>1</v>
      </c>
      <c r="F92" s="89">
        <v>0</v>
      </c>
      <c r="G92" s="89">
        <v>0</v>
      </c>
      <c r="H92" s="89">
        <v>6</v>
      </c>
      <c r="I92" s="89">
        <v>0</v>
      </c>
      <c r="J92" s="89">
        <v>0</v>
      </c>
      <c r="K92" s="89">
        <v>0</v>
      </c>
      <c r="L92" s="89">
        <v>0</v>
      </c>
      <c r="M92" s="89">
        <v>11</v>
      </c>
      <c r="N92" s="89">
        <v>0</v>
      </c>
      <c r="O92" s="89">
        <v>0</v>
      </c>
      <c r="P92" s="89">
        <v>0</v>
      </c>
      <c r="Q92" s="89">
        <v>0</v>
      </c>
      <c r="R92" s="89">
        <v>29</v>
      </c>
      <c r="S92" s="89">
        <v>0</v>
      </c>
      <c r="T92" s="89">
        <v>1</v>
      </c>
      <c r="U92" s="89">
        <v>0</v>
      </c>
      <c r="V92" s="89">
        <v>0</v>
      </c>
    </row>
    <row r="93" spans="1:22" x14ac:dyDescent="0.25">
      <c r="A93" s="88" t="s">
        <v>2</v>
      </c>
      <c r="B93" s="88" t="s">
        <v>154</v>
      </c>
      <c r="C93" s="89">
        <v>18</v>
      </c>
      <c r="D93" s="89">
        <v>0</v>
      </c>
      <c r="E93" s="89">
        <v>0</v>
      </c>
      <c r="F93" s="89">
        <v>0</v>
      </c>
      <c r="G93" s="89">
        <v>0</v>
      </c>
      <c r="H93" s="89">
        <v>10</v>
      </c>
      <c r="I93" s="89">
        <v>0</v>
      </c>
      <c r="J93" s="89">
        <v>0</v>
      </c>
      <c r="K93" s="89">
        <v>0</v>
      </c>
      <c r="L93" s="89">
        <v>0</v>
      </c>
      <c r="M93" s="89">
        <v>5</v>
      </c>
      <c r="N93" s="89">
        <v>0</v>
      </c>
      <c r="O93" s="89">
        <v>0</v>
      </c>
      <c r="P93" s="89">
        <v>0</v>
      </c>
      <c r="Q93" s="89">
        <v>0</v>
      </c>
      <c r="R93" s="89">
        <v>33</v>
      </c>
      <c r="S93" s="89">
        <v>0</v>
      </c>
      <c r="T93" s="89">
        <v>0</v>
      </c>
      <c r="U93" s="89">
        <v>0</v>
      </c>
      <c r="V93" s="89">
        <v>0</v>
      </c>
    </row>
    <row r="94" spans="1:22" x14ac:dyDescent="0.25">
      <c r="A94" s="88" t="s">
        <v>2</v>
      </c>
      <c r="B94" s="88" t="s">
        <v>155</v>
      </c>
      <c r="C94" s="89">
        <v>66</v>
      </c>
      <c r="D94" s="89">
        <v>15</v>
      </c>
      <c r="E94" s="89">
        <v>11</v>
      </c>
      <c r="F94" s="89">
        <v>0</v>
      </c>
      <c r="G94" s="89">
        <v>0</v>
      </c>
      <c r="H94" s="89">
        <v>52</v>
      </c>
      <c r="I94" s="89">
        <v>14</v>
      </c>
      <c r="J94" s="89">
        <v>15</v>
      </c>
      <c r="K94" s="89">
        <v>0</v>
      </c>
      <c r="L94" s="89">
        <v>0</v>
      </c>
      <c r="M94" s="89">
        <v>65</v>
      </c>
      <c r="N94" s="89">
        <v>7</v>
      </c>
      <c r="O94" s="89">
        <v>15</v>
      </c>
      <c r="P94" s="89">
        <v>0</v>
      </c>
      <c r="Q94" s="89">
        <v>0</v>
      </c>
      <c r="R94" s="89">
        <v>183</v>
      </c>
      <c r="S94" s="89">
        <v>36</v>
      </c>
      <c r="T94" s="89">
        <v>41</v>
      </c>
      <c r="U94" s="89">
        <v>0</v>
      </c>
      <c r="V94" s="89">
        <v>0</v>
      </c>
    </row>
    <row r="95" spans="1:22" x14ac:dyDescent="0.25">
      <c r="A95" s="88" t="s">
        <v>2</v>
      </c>
      <c r="B95" s="88" t="s">
        <v>156</v>
      </c>
      <c r="C95" s="89">
        <v>23</v>
      </c>
      <c r="D95" s="89">
        <v>0</v>
      </c>
      <c r="E95" s="89">
        <v>2</v>
      </c>
      <c r="F95" s="89">
        <v>0</v>
      </c>
      <c r="G95" s="89">
        <v>0</v>
      </c>
      <c r="H95" s="89">
        <v>21</v>
      </c>
      <c r="I95" s="89">
        <v>2</v>
      </c>
      <c r="J95" s="89">
        <v>3</v>
      </c>
      <c r="K95" s="89">
        <v>0</v>
      </c>
      <c r="L95" s="89">
        <v>0</v>
      </c>
      <c r="M95" s="89">
        <v>23</v>
      </c>
      <c r="N95" s="89">
        <v>2</v>
      </c>
      <c r="O95" s="89">
        <v>3</v>
      </c>
      <c r="P95" s="89">
        <v>0</v>
      </c>
      <c r="Q95" s="89">
        <v>0</v>
      </c>
      <c r="R95" s="89">
        <v>67</v>
      </c>
      <c r="S95" s="89">
        <v>4</v>
      </c>
      <c r="T95" s="89">
        <v>8</v>
      </c>
      <c r="U95" s="89">
        <v>0</v>
      </c>
      <c r="V95" s="89">
        <v>0</v>
      </c>
    </row>
    <row r="96" spans="1:22" x14ac:dyDescent="0.25">
      <c r="A96" s="88" t="s">
        <v>2</v>
      </c>
      <c r="B96" s="88" t="s">
        <v>157</v>
      </c>
      <c r="C96" s="89">
        <v>39</v>
      </c>
      <c r="D96" s="89">
        <v>1</v>
      </c>
      <c r="E96" s="89">
        <v>8</v>
      </c>
      <c r="F96" s="89">
        <v>0</v>
      </c>
      <c r="G96" s="89">
        <v>0</v>
      </c>
      <c r="H96" s="89">
        <v>22</v>
      </c>
      <c r="I96" s="89">
        <v>1</v>
      </c>
      <c r="J96" s="89">
        <v>7</v>
      </c>
      <c r="K96" s="89">
        <v>0</v>
      </c>
      <c r="L96" s="89">
        <v>0</v>
      </c>
      <c r="M96" s="89">
        <v>39</v>
      </c>
      <c r="N96" s="89">
        <v>0</v>
      </c>
      <c r="O96" s="89">
        <v>7</v>
      </c>
      <c r="P96" s="89">
        <v>0</v>
      </c>
      <c r="Q96" s="89">
        <v>0</v>
      </c>
      <c r="R96" s="89">
        <v>100</v>
      </c>
      <c r="S96" s="89">
        <v>2</v>
      </c>
      <c r="T96" s="89">
        <v>22</v>
      </c>
      <c r="U96" s="89">
        <v>0</v>
      </c>
      <c r="V96" s="89">
        <v>0</v>
      </c>
    </row>
    <row r="97" spans="1:22" x14ac:dyDescent="0.25">
      <c r="A97" s="88" t="s">
        <v>2</v>
      </c>
      <c r="B97" s="88" t="s">
        <v>158</v>
      </c>
      <c r="C97" s="89">
        <v>52</v>
      </c>
      <c r="D97" s="89">
        <v>21</v>
      </c>
      <c r="E97" s="89">
        <v>6</v>
      </c>
      <c r="F97" s="89">
        <v>0</v>
      </c>
      <c r="G97" s="89">
        <v>0</v>
      </c>
      <c r="H97" s="89">
        <v>33</v>
      </c>
      <c r="I97" s="89">
        <v>32</v>
      </c>
      <c r="J97" s="89">
        <v>21</v>
      </c>
      <c r="K97" s="89">
        <v>0</v>
      </c>
      <c r="L97" s="89">
        <v>0</v>
      </c>
      <c r="M97" s="89">
        <v>51</v>
      </c>
      <c r="N97" s="89">
        <v>31</v>
      </c>
      <c r="O97" s="89">
        <v>27</v>
      </c>
      <c r="P97" s="89">
        <v>0</v>
      </c>
      <c r="Q97" s="89">
        <v>0</v>
      </c>
      <c r="R97" s="89">
        <v>136</v>
      </c>
      <c r="S97" s="89">
        <v>84</v>
      </c>
      <c r="T97" s="89">
        <v>54</v>
      </c>
      <c r="U97" s="89">
        <v>0</v>
      </c>
      <c r="V97" s="89">
        <v>0</v>
      </c>
    </row>
    <row r="98" spans="1:22" x14ac:dyDescent="0.25">
      <c r="A98" s="88" t="s">
        <v>2</v>
      </c>
      <c r="B98" s="88" t="s">
        <v>159</v>
      </c>
      <c r="C98" s="89">
        <v>3</v>
      </c>
      <c r="D98" s="89">
        <v>1</v>
      </c>
      <c r="E98" s="89">
        <v>1</v>
      </c>
      <c r="F98" s="89">
        <v>0</v>
      </c>
      <c r="G98" s="89">
        <v>0</v>
      </c>
      <c r="H98" s="89">
        <v>2</v>
      </c>
      <c r="I98" s="89">
        <v>1</v>
      </c>
      <c r="J98" s="89">
        <v>1</v>
      </c>
      <c r="K98" s="89">
        <v>0</v>
      </c>
      <c r="L98" s="89">
        <v>0</v>
      </c>
      <c r="M98" s="89">
        <v>3</v>
      </c>
      <c r="N98" s="89">
        <v>1</v>
      </c>
      <c r="O98" s="89">
        <v>1</v>
      </c>
      <c r="P98" s="89">
        <v>0</v>
      </c>
      <c r="Q98" s="89">
        <v>0</v>
      </c>
      <c r="R98" s="89">
        <v>8</v>
      </c>
      <c r="S98" s="89">
        <v>3</v>
      </c>
      <c r="T98" s="89">
        <v>3</v>
      </c>
      <c r="U98" s="89">
        <v>0</v>
      </c>
      <c r="V98" s="89">
        <v>0</v>
      </c>
    </row>
    <row r="99" spans="1:22" x14ac:dyDescent="0.25">
      <c r="A99" s="88" t="s">
        <v>2</v>
      </c>
      <c r="B99" s="88" t="s">
        <v>160</v>
      </c>
      <c r="C99" s="89">
        <v>67</v>
      </c>
      <c r="D99" s="89">
        <v>24</v>
      </c>
      <c r="E99" s="89">
        <v>17</v>
      </c>
      <c r="F99" s="89">
        <v>0</v>
      </c>
      <c r="G99" s="89">
        <v>0</v>
      </c>
      <c r="H99" s="89">
        <v>42</v>
      </c>
      <c r="I99" s="89">
        <v>26</v>
      </c>
      <c r="J99" s="89">
        <v>26</v>
      </c>
      <c r="K99" s="89">
        <v>0</v>
      </c>
      <c r="L99" s="89">
        <v>0</v>
      </c>
      <c r="M99" s="89">
        <v>67</v>
      </c>
      <c r="N99" s="89">
        <v>4</v>
      </c>
      <c r="O99" s="89">
        <v>33</v>
      </c>
      <c r="P99" s="89">
        <v>0</v>
      </c>
      <c r="Q99" s="89">
        <v>0</v>
      </c>
      <c r="R99" s="89">
        <v>176</v>
      </c>
      <c r="S99" s="89">
        <v>54</v>
      </c>
      <c r="T99" s="89">
        <v>76</v>
      </c>
      <c r="U99" s="89">
        <v>0</v>
      </c>
      <c r="V99" s="89">
        <v>0</v>
      </c>
    </row>
    <row r="100" spans="1:22" x14ac:dyDescent="0.25">
      <c r="A100" s="88" t="s">
        <v>2</v>
      </c>
      <c r="B100" s="88" t="s">
        <v>161</v>
      </c>
      <c r="C100" s="89">
        <v>17</v>
      </c>
      <c r="D100" s="89">
        <v>6</v>
      </c>
      <c r="E100" s="89">
        <v>0</v>
      </c>
      <c r="F100" s="89">
        <v>0</v>
      </c>
      <c r="G100" s="89">
        <v>0</v>
      </c>
      <c r="H100" s="89">
        <v>7</v>
      </c>
      <c r="I100" s="89">
        <v>6</v>
      </c>
      <c r="J100" s="89">
        <v>0</v>
      </c>
      <c r="K100" s="89">
        <v>0</v>
      </c>
      <c r="L100" s="89">
        <v>0</v>
      </c>
      <c r="M100" s="89">
        <v>17</v>
      </c>
      <c r="N100" s="89">
        <v>3</v>
      </c>
      <c r="O100" s="89">
        <v>2</v>
      </c>
      <c r="P100" s="89">
        <v>0</v>
      </c>
      <c r="Q100" s="89">
        <v>0</v>
      </c>
      <c r="R100" s="89">
        <v>41</v>
      </c>
      <c r="S100" s="89">
        <v>15</v>
      </c>
      <c r="T100" s="89">
        <v>2</v>
      </c>
      <c r="U100" s="89">
        <v>0</v>
      </c>
      <c r="V100" s="89">
        <v>0</v>
      </c>
    </row>
    <row r="101" spans="1:22" x14ac:dyDescent="0.25">
      <c r="A101" s="88" t="s">
        <v>2</v>
      </c>
      <c r="B101" s="88" t="s">
        <v>162</v>
      </c>
      <c r="C101" s="89">
        <v>63</v>
      </c>
      <c r="D101" s="89">
        <v>8</v>
      </c>
      <c r="E101" s="89">
        <v>8</v>
      </c>
      <c r="F101" s="89">
        <v>0</v>
      </c>
      <c r="G101" s="89">
        <v>0</v>
      </c>
      <c r="H101" s="89">
        <v>60</v>
      </c>
      <c r="I101" s="89">
        <v>9</v>
      </c>
      <c r="J101" s="89">
        <v>6</v>
      </c>
      <c r="K101" s="89">
        <v>0</v>
      </c>
      <c r="L101" s="89">
        <v>0</v>
      </c>
      <c r="M101" s="89">
        <v>63</v>
      </c>
      <c r="N101" s="89">
        <v>5</v>
      </c>
      <c r="O101" s="89">
        <v>6</v>
      </c>
      <c r="P101" s="89">
        <v>0</v>
      </c>
      <c r="Q101" s="89">
        <v>0</v>
      </c>
      <c r="R101" s="89">
        <v>186</v>
      </c>
      <c r="S101" s="89">
        <v>22</v>
      </c>
      <c r="T101" s="89">
        <v>20</v>
      </c>
      <c r="U101" s="89">
        <v>0</v>
      </c>
      <c r="V101" s="89">
        <v>0</v>
      </c>
    </row>
    <row r="102" spans="1:22" x14ac:dyDescent="0.25">
      <c r="A102" s="88" t="s">
        <v>2</v>
      </c>
      <c r="B102" s="88" t="s">
        <v>163</v>
      </c>
      <c r="C102" s="89">
        <v>70</v>
      </c>
      <c r="D102" s="89">
        <v>6</v>
      </c>
      <c r="E102" s="89">
        <v>14</v>
      </c>
      <c r="F102" s="89">
        <v>35</v>
      </c>
      <c r="G102" s="89">
        <v>0</v>
      </c>
      <c r="H102" s="89">
        <v>67</v>
      </c>
      <c r="I102" s="89">
        <v>37</v>
      </c>
      <c r="J102" s="89">
        <v>22</v>
      </c>
      <c r="K102" s="89">
        <v>35</v>
      </c>
      <c r="L102" s="89">
        <v>0</v>
      </c>
      <c r="M102" s="89">
        <v>69</v>
      </c>
      <c r="N102" s="89">
        <v>14</v>
      </c>
      <c r="O102" s="89">
        <v>16</v>
      </c>
      <c r="P102" s="89">
        <v>57</v>
      </c>
      <c r="Q102" s="89">
        <v>5</v>
      </c>
      <c r="R102" s="89">
        <v>206</v>
      </c>
      <c r="S102" s="89">
        <v>57</v>
      </c>
      <c r="T102" s="89">
        <v>52</v>
      </c>
      <c r="U102" s="89">
        <v>127</v>
      </c>
      <c r="V102" s="89">
        <v>5</v>
      </c>
    </row>
    <row r="103" spans="1:22" x14ac:dyDescent="0.25">
      <c r="A103" s="88" t="s">
        <v>2</v>
      </c>
      <c r="B103" s="88" t="s">
        <v>164</v>
      </c>
      <c r="C103" s="89">
        <v>103</v>
      </c>
      <c r="D103" s="89">
        <v>8</v>
      </c>
      <c r="E103" s="89">
        <v>7</v>
      </c>
      <c r="F103" s="89">
        <v>54</v>
      </c>
      <c r="G103" s="89">
        <v>0</v>
      </c>
      <c r="H103" s="89">
        <v>99</v>
      </c>
      <c r="I103" s="89">
        <v>27</v>
      </c>
      <c r="J103" s="89">
        <v>7</v>
      </c>
      <c r="K103" s="89">
        <v>0</v>
      </c>
      <c r="L103" s="89">
        <v>0</v>
      </c>
      <c r="M103" s="89">
        <v>103</v>
      </c>
      <c r="N103" s="89">
        <v>28</v>
      </c>
      <c r="O103" s="89">
        <v>8</v>
      </c>
      <c r="P103" s="89">
        <v>95</v>
      </c>
      <c r="Q103" s="89">
        <v>0</v>
      </c>
      <c r="R103" s="89">
        <v>305</v>
      </c>
      <c r="S103" s="89">
        <v>63</v>
      </c>
      <c r="T103" s="89">
        <v>22</v>
      </c>
      <c r="U103" s="89">
        <v>149</v>
      </c>
      <c r="V103" s="89">
        <v>0</v>
      </c>
    </row>
    <row r="104" spans="1:22" x14ac:dyDescent="0.25">
      <c r="A104" s="88" t="s">
        <v>2</v>
      </c>
      <c r="B104" s="88" t="s">
        <v>165</v>
      </c>
      <c r="C104" s="89">
        <v>188</v>
      </c>
      <c r="D104" s="89">
        <v>37</v>
      </c>
      <c r="E104" s="89">
        <v>21</v>
      </c>
      <c r="F104" s="89">
        <v>0</v>
      </c>
      <c r="G104" s="89">
        <v>0</v>
      </c>
      <c r="H104" s="89">
        <v>176</v>
      </c>
      <c r="I104" s="89">
        <v>78</v>
      </c>
      <c r="J104" s="89">
        <v>57</v>
      </c>
      <c r="K104" s="89">
        <v>0</v>
      </c>
      <c r="L104" s="89">
        <v>0</v>
      </c>
      <c r="M104" s="89">
        <v>189</v>
      </c>
      <c r="N104" s="89">
        <v>53</v>
      </c>
      <c r="O104" s="89">
        <v>100</v>
      </c>
      <c r="P104" s="89">
        <v>0</v>
      </c>
      <c r="Q104" s="89">
        <v>0</v>
      </c>
      <c r="R104" s="89">
        <v>553</v>
      </c>
      <c r="S104" s="89">
        <v>168</v>
      </c>
      <c r="T104" s="89">
        <v>178</v>
      </c>
      <c r="U104" s="89">
        <v>0</v>
      </c>
      <c r="V104" s="89">
        <v>0</v>
      </c>
    </row>
    <row r="105" spans="1:22" x14ac:dyDescent="0.25">
      <c r="A105" s="88" t="s">
        <v>2</v>
      </c>
      <c r="B105" s="88" t="s">
        <v>166</v>
      </c>
      <c r="C105" s="89">
        <v>42</v>
      </c>
      <c r="D105" s="89">
        <v>4</v>
      </c>
      <c r="E105" s="89">
        <v>6</v>
      </c>
      <c r="F105" s="89">
        <v>23</v>
      </c>
      <c r="G105" s="89">
        <v>0</v>
      </c>
      <c r="H105" s="89">
        <v>43</v>
      </c>
      <c r="I105" s="89">
        <v>17</v>
      </c>
      <c r="J105" s="89">
        <v>27</v>
      </c>
      <c r="K105" s="89">
        <v>22</v>
      </c>
      <c r="L105" s="89">
        <v>0</v>
      </c>
      <c r="M105" s="89">
        <v>40</v>
      </c>
      <c r="N105" s="89">
        <v>0</v>
      </c>
      <c r="O105" s="89">
        <v>11</v>
      </c>
      <c r="P105" s="89">
        <v>32</v>
      </c>
      <c r="Q105" s="89">
        <v>6</v>
      </c>
      <c r="R105" s="89">
        <v>125</v>
      </c>
      <c r="S105" s="89">
        <v>21</v>
      </c>
      <c r="T105" s="89">
        <v>44</v>
      </c>
      <c r="U105" s="89">
        <v>77</v>
      </c>
      <c r="V105" s="89">
        <v>6</v>
      </c>
    </row>
    <row r="106" spans="1:22" x14ac:dyDescent="0.25">
      <c r="A106" s="88" t="s">
        <v>2</v>
      </c>
      <c r="B106" s="88" t="s">
        <v>167</v>
      </c>
      <c r="C106" s="89">
        <v>763</v>
      </c>
      <c r="D106" s="89">
        <v>151</v>
      </c>
      <c r="E106" s="89">
        <v>169</v>
      </c>
      <c r="F106" s="89">
        <v>293</v>
      </c>
      <c r="G106" s="89">
        <v>0</v>
      </c>
      <c r="H106" s="89">
        <v>679</v>
      </c>
      <c r="I106" s="89">
        <v>223</v>
      </c>
      <c r="J106" s="89">
        <v>373</v>
      </c>
      <c r="K106" s="89">
        <v>307</v>
      </c>
      <c r="L106" s="89">
        <v>0</v>
      </c>
      <c r="M106" s="89">
        <v>761</v>
      </c>
      <c r="N106" s="89">
        <v>220</v>
      </c>
      <c r="O106" s="89">
        <v>493</v>
      </c>
      <c r="P106" s="89">
        <v>705</v>
      </c>
      <c r="Q106" s="89">
        <v>154</v>
      </c>
      <c r="R106" s="89">
        <v>2203</v>
      </c>
      <c r="S106" s="89">
        <v>594</v>
      </c>
      <c r="T106" s="89">
        <v>1035</v>
      </c>
      <c r="U106" s="89">
        <v>1305</v>
      </c>
      <c r="V106" s="89">
        <v>154</v>
      </c>
    </row>
    <row r="107" spans="1:22" x14ac:dyDescent="0.25">
      <c r="A107" s="88" t="s">
        <v>2</v>
      </c>
      <c r="B107" s="88" t="s">
        <v>168</v>
      </c>
      <c r="C107" s="89">
        <v>280</v>
      </c>
      <c r="D107" s="89">
        <v>39</v>
      </c>
      <c r="E107" s="89">
        <v>39</v>
      </c>
      <c r="F107" s="89">
        <v>139</v>
      </c>
      <c r="G107" s="89">
        <v>0</v>
      </c>
      <c r="H107" s="89">
        <v>266</v>
      </c>
      <c r="I107" s="89">
        <v>108</v>
      </c>
      <c r="J107" s="89">
        <v>62</v>
      </c>
      <c r="K107" s="89">
        <v>140</v>
      </c>
      <c r="L107" s="89">
        <v>0</v>
      </c>
      <c r="M107" s="89">
        <v>280</v>
      </c>
      <c r="N107" s="89">
        <v>104</v>
      </c>
      <c r="O107" s="89">
        <v>122</v>
      </c>
      <c r="P107" s="89">
        <v>247</v>
      </c>
      <c r="Q107" s="89">
        <v>30</v>
      </c>
      <c r="R107" s="89">
        <v>826</v>
      </c>
      <c r="S107" s="89">
        <v>251</v>
      </c>
      <c r="T107" s="89">
        <v>223</v>
      </c>
      <c r="U107" s="89">
        <v>526</v>
      </c>
      <c r="V107" s="89">
        <v>30</v>
      </c>
    </row>
    <row r="108" spans="1:22" x14ac:dyDescent="0.25">
      <c r="A108" s="88" t="s">
        <v>2</v>
      </c>
      <c r="B108" s="88" t="s">
        <v>169</v>
      </c>
      <c r="C108" s="89">
        <v>82</v>
      </c>
      <c r="D108" s="89">
        <v>8</v>
      </c>
      <c r="E108" s="89">
        <v>2</v>
      </c>
      <c r="F108" s="89">
        <v>21</v>
      </c>
      <c r="G108" s="89">
        <v>0</v>
      </c>
      <c r="H108" s="89">
        <v>74</v>
      </c>
      <c r="I108" s="89">
        <v>17</v>
      </c>
      <c r="J108" s="89">
        <v>25</v>
      </c>
      <c r="K108" s="89">
        <v>5</v>
      </c>
      <c r="L108" s="89">
        <v>0</v>
      </c>
      <c r="M108" s="89">
        <v>81</v>
      </c>
      <c r="N108" s="89">
        <v>22</v>
      </c>
      <c r="O108" s="89">
        <v>28</v>
      </c>
      <c r="P108" s="89">
        <v>73</v>
      </c>
      <c r="Q108" s="89">
        <v>5</v>
      </c>
      <c r="R108" s="89">
        <v>237</v>
      </c>
      <c r="S108" s="89">
        <v>47</v>
      </c>
      <c r="T108" s="89">
        <v>55</v>
      </c>
      <c r="U108" s="89">
        <v>99</v>
      </c>
      <c r="V108" s="89">
        <v>5</v>
      </c>
    </row>
    <row r="109" spans="1:22" x14ac:dyDescent="0.25">
      <c r="A109" s="88" t="s">
        <v>2</v>
      </c>
      <c r="B109" s="88" t="s">
        <v>170</v>
      </c>
      <c r="C109" s="89">
        <v>207</v>
      </c>
      <c r="D109" s="89">
        <v>27</v>
      </c>
      <c r="E109" s="89">
        <v>14</v>
      </c>
      <c r="F109" s="89">
        <v>0</v>
      </c>
      <c r="G109" s="89">
        <v>0</v>
      </c>
      <c r="H109" s="89">
        <v>197</v>
      </c>
      <c r="I109" s="89">
        <v>54</v>
      </c>
      <c r="J109" s="89">
        <v>15</v>
      </c>
      <c r="K109" s="89">
        <v>0</v>
      </c>
      <c r="L109" s="89">
        <v>0</v>
      </c>
      <c r="M109" s="89">
        <v>206</v>
      </c>
      <c r="N109" s="89">
        <v>49</v>
      </c>
      <c r="O109" s="89">
        <v>76</v>
      </c>
      <c r="P109" s="89">
        <v>0</v>
      </c>
      <c r="Q109" s="89">
        <v>0</v>
      </c>
      <c r="R109" s="89">
        <v>610</v>
      </c>
      <c r="S109" s="89">
        <v>130</v>
      </c>
      <c r="T109" s="89">
        <v>105</v>
      </c>
      <c r="U109" s="89">
        <v>0</v>
      </c>
      <c r="V109" s="89">
        <v>0</v>
      </c>
    </row>
    <row r="110" spans="1:22" x14ac:dyDescent="0.25">
      <c r="A110" s="88" t="s">
        <v>2</v>
      </c>
      <c r="B110" s="88" t="s">
        <v>171</v>
      </c>
      <c r="C110" s="89">
        <v>62</v>
      </c>
      <c r="D110" s="89">
        <v>8</v>
      </c>
      <c r="E110" s="89">
        <v>10</v>
      </c>
      <c r="F110" s="89">
        <v>19</v>
      </c>
      <c r="G110" s="89">
        <v>0</v>
      </c>
      <c r="H110" s="89">
        <v>63</v>
      </c>
      <c r="I110" s="89">
        <v>27</v>
      </c>
      <c r="J110" s="89">
        <v>36</v>
      </c>
      <c r="K110" s="89">
        <v>22</v>
      </c>
      <c r="L110" s="89">
        <v>0</v>
      </c>
      <c r="M110" s="89">
        <v>60</v>
      </c>
      <c r="N110" s="89">
        <v>27</v>
      </c>
      <c r="O110" s="89">
        <v>42</v>
      </c>
      <c r="P110" s="89">
        <v>44</v>
      </c>
      <c r="Q110" s="89">
        <v>13</v>
      </c>
      <c r="R110" s="89">
        <v>185</v>
      </c>
      <c r="S110" s="89">
        <v>62</v>
      </c>
      <c r="T110" s="89">
        <v>88</v>
      </c>
      <c r="U110" s="89">
        <v>85</v>
      </c>
      <c r="V110" s="89">
        <v>13</v>
      </c>
    </row>
    <row r="111" spans="1:22" x14ac:dyDescent="0.25">
      <c r="A111" s="88" t="s">
        <v>2</v>
      </c>
      <c r="B111" s="88" t="s">
        <v>172</v>
      </c>
      <c r="C111" s="89">
        <v>90</v>
      </c>
      <c r="D111" s="89">
        <v>0</v>
      </c>
      <c r="E111" s="89">
        <v>5</v>
      </c>
      <c r="F111" s="89">
        <v>0</v>
      </c>
      <c r="G111" s="89">
        <v>0</v>
      </c>
      <c r="H111" s="89">
        <v>85</v>
      </c>
      <c r="I111" s="89">
        <v>0</v>
      </c>
      <c r="J111" s="89">
        <v>6</v>
      </c>
      <c r="K111" s="89">
        <v>0</v>
      </c>
      <c r="L111" s="89">
        <v>0</v>
      </c>
      <c r="M111" s="89">
        <v>90</v>
      </c>
      <c r="N111" s="89">
        <v>0</v>
      </c>
      <c r="O111" s="89">
        <v>33</v>
      </c>
      <c r="P111" s="89">
        <v>0</v>
      </c>
      <c r="Q111" s="89">
        <v>0</v>
      </c>
      <c r="R111" s="89">
        <v>265</v>
      </c>
      <c r="S111" s="89">
        <v>0</v>
      </c>
      <c r="T111" s="89">
        <v>44</v>
      </c>
      <c r="U111" s="89">
        <v>0</v>
      </c>
      <c r="V111" s="89">
        <v>0</v>
      </c>
    </row>
    <row r="112" spans="1:22" x14ac:dyDescent="0.25">
      <c r="A112" s="88" t="s">
        <v>2</v>
      </c>
      <c r="B112" s="88" t="s">
        <v>173</v>
      </c>
      <c r="C112" s="89">
        <v>33</v>
      </c>
      <c r="D112" s="89">
        <v>0</v>
      </c>
      <c r="E112" s="89">
        <v>1</v>
      </c>
      <c r="F112" s="89">
        <v>0</v>
      </c>
      <c r="G112" s="89">
        <v>0</v>
      </c>
      <c r="H112" s="89">
        <v>24</v>
      </c>
      <c r="I112" s="89">
        <v>0</v>
      </c>
      <c r="J112" s="89">
        <v>2</v>
      </c>
      <c r="K112" s="89">
        <v>0</v>
      </c>
      <c r="L112" s="89">
        <v>0</v>
      </c>
      <c r="M112" s="89">
        <v>32</v>
      </c>
      <c r="N112" s="89">
        <v>0</v>
      </c>
      <c r="O112" s="89">
        <v>1</v>
      </c>
      <c r="P112" s="89">
        <v>0</v>
      </c>
      <c r="Q112" s="89">
        <v>0</v>
      </c>
      <c r="R112" s="89">
        <v>89</v>
      </c>
      <c r="S112" s="89">
        <v>0</v>
      </c>
      <c r="T112" s="89">
        <v>4</v>
      </c>
      <c r="U112" s="89">
        <v>0</v>
      </c>
      <c r="V112" s="89">
        <v>0</v>
      </c>
    </row>
    <row r="113" spans="1:22" x14ac:dyDescent="0.25">
      <c r="A113" s="88" t="s">
        <v>2</v>
      </c>
      <c r="B113" s="88" t="s">
        <v>174</v>
      </c>
      <c r="C113" s="89">
        <v>41</v>
      </c>
      <c r="D113" s="89">
        <v>3</v>
      </c>
      <c r="E113" s="89">
        <v>12</v>
      </c>
      <c r="F113" s="89">
        <v>11</v>
      </c>
      <c r="G113" s="89">
        <v>0</v>
      </c>
      <c r="H113" s="89">
        <v>36</v>
      </c>
      <c r="I113" s="89">
        <v>13</v>
      </c>
      <c r="J113" s="89">
        <v>13</v>
      </c>
      <c r="K113" s="89">
        <v>11</v>
      </c>
      <c r="L113" s="89">
        <v>0</v>
      </c>
      <c r="M113" s="89">
        <v>41</v>
      </c>
      <c r="N113" s="89">
        <v>13</v>
      </c>
      <c r="O113" s="89">
        <v>18</v>
      </c>
      <c r="P113" s="89">
        <v>28</v>
      </c>
      <c r="Q113" s="89">
        <v>8</v>
      </c>
      <c r="R113" s="89">
        <v>118</v>
      </c>
      <c r="S113" s="89">
        <v>29</v>
      </c>
      <c r="T113" s="89">
        <v>43</v>
      </c>
      <c r="U113" s="89">
        <v>50</v>
      </c>
      <c r="V113" s="89">
        <v>8</v>
      </c>
    </row>
    <row r="114" spans="1:22" x14ac:dyDescent="0.25">
      <c r="A114" s="88" t="s">
        <v>2</v>
      </c>
      <c r="B114" s="88" t="s">
        <v>175</v>
      </c>
      <c r="C114" s="89">
        <v>90</v>
      </c>
      <c r="D114" s="89">
        <v>16</v>
      </c>
      <c r="E114" s="89">
        <v>12</v>
      </c>
      <c r="F114" s="89">
        <v>11</v>
      </c>
      <c r="G114" s="89">
        <v>0</v>
      </c>
      <c r="H114" s="89">
        <v>64</v>
      </c>
      <c r="I114" s="89">
        <v>32</v>
      </c>
      <c r="J114" s="89">
        <v>23</v>
      </c>
      <c r="K114" s="89">
        <v>0</v>
      </c>
      <c r="L114" s="89">
        <v>0</v>
      </c>
      <c r="M114" s="89">
        <v>86</v>
      </c>
      <c r="N114" s="89">
        <v>31</v>
      </c>
      <c r="O114" s="89">
        <v>25</v>
      </c>
      <c r="P114" s="89">
        <v>32</v>
      </c>
      <c r="Q114" s="89">
        <v>9</v>
      </c>
      <c r="R114" s="89">
        <v>240</v>
      </c>
      <c r="S114" s="89">
        <v>79</v>
      </c>
      <c r="T114" s="89">
        <v>60</v>
      </c>
      <c r="U114" s="89">
        <v>43</v>
      </c>
      <c r="V114" s="89">
        <v>9</v>
      </c>
    </row>
    <row r="115" spans="1:22" x14ac:dyDescent="0.25">
      <c r="A115" s="88" t="s">
        <v>2</v>
      </c>
      <c r="B115" s="88" t="s">
        <v>176</v>
      </c>
      <c r="C115" s="89">
        <v>82</v>
      </c>
      <c r="D115" s="89">
        <v>5</v>
      </c>
      <c r="E115" s="89">
        <v>10</v>
      </c>
      <c r="F115" s="89">
        <v>0</v>
      </c>
      <c r="G115" s="89">
        <v>0</v>
      </c>
      <c r="H115" s="89">
        <v>70</v>
      </c>
      <c r="I115" s="89">
        <v>45</v>
      </c>
      <c r="J115" s="89">
        <v>14</v>
      </c>
      <c r="K115" s="89">
        <v>0</v>
      </c>
      <c r="L115" s="89">
        <v>0</v>
      </c>
      <c r="M115" s="89">
        <v>82</v>
      </c>
      <c r="N115" s="89">
        <v>45</v>
      </c>
      <c r="O115" s="89">
        <v>18</v>
      </c>
      <c r="P115" s="89">
        <v>5</v>
      </c>
      <c r="Q115" s="89">
        <v>0</v>
      </c>
      <c r="R115" s="89">
        <v>234</v>
      </c>
      <c r="S115" s="89">
        <v>95</v>
      </c>
      <c r="T115" s="89">
        <v>42</v>
      </c>
      <c r="U115" s="89">
        <v>5</v>
      </c>
      <c r="V115" s="89">
        <v>0</v>
      </c>
    </row>
    <row r="116" spans="1:22" x14ac:dyDescent="0.25">
      <c r="A116" s="88" t="s">
        <v>2</v>
      </c>
      <c r="B116" s="88" t="s">
        <v>177</v>
      </c>
      <c r="C116" s="89">
        <v>69</v>
      </c>
      <c r="D116" s="89">
        <v>10</v>
      </c>
      <c r="E116" s="89">
        <v>8</v>
      </c>
      <c r="F116" s="89">
        <v>0</v>
      </c>
      <c r="G116" s="89">
        <v>0</v>
      </c>
      <c r="H116" s="89">
        <v>47</v>
      </c>
      <c r="I116" s="89">
        <v>21</v>
      </c>
      <c r="J116" s="89">
        <v>10</v>
      </c>
      <c r="K116" s="89">
        <v>0</v>
      </c>
      <c r="L116" s="89">
        <v>0</v>
      </c>
      <c r="M116" s="89">
        <v>68</v>
      </c>
      <c r="N116" s="89">
        <v>22</v>
      </c>
      <c r="O116" s="89">
        <v>13</v>
      </c>
      <c r="P116" s="89">
        <v>3</v>
      </c>
      <c r="Q116" s="89">
        <v>8</v>
      </c>
      <c r="R116" s="89">
        <v>184</v>
      </c>
      <c r="S116" s="89">
        <v>53</v>
      </c>
      <c r="T116" s="89">
        <v>31</v>
      </c>
      <c r="U116" s="89">
        <v>3</v>
      </c>
      <c r="V116" s="89">
        <v>8</v>
      </c>
    </row>
    <row r="117" spans="1:22" x14ac:dyDescent="0.25">
      <c r="A117" s="88" t="s">
        <v>2</v>
      </c>
      <c r="B117" s="88" t="s">
        <v>178</v>
      </c>
      <c r="C117" s="89">
        <v>39</v>
      </c>
      <c r="D117" s="89">
        <v>8</v>
      </c>
      <c r="E117" s="89">
        <v>3</v>
      </c>
      <c r="F117" s="89">
        <v>7</v>
      </c>
      <c r="G117" s="89">
        <v>0</v>
      </c>
      <c r="H117" s="89">
        <v>25</v>
      </c>
      <c r="I117" s="89">
        <v>19</v>
      </c>
      <c r="J117" s="89">
        <v>6</v>
      </c>
      <c r="K117" s="89">
        <v>1</v>
      </c>
      <c r="L117" s="89">
        <v>0</v>
      </c>
      <c r="M117" s="89">
        <v>37</v>
      </c>
      <c r="N117" s="89">
        <v>17</v>
      </c>
      <c r="O117" s="89">
        <v>8</v>
      </c>
      <c r="P117" s="89">
        <v>10</v>
      </c>
      <c r="Q117" s="89">
        <v>0</v>
      </c>
      <c r="R117" s="89">
        <v>101</v>
      </c>
      <c r="S117" s="89">
        <v>44</v>
      </c>
      <c r="T117" s="89">
        <v>17</v>
      </c>
      <c r="U117" s="89">
        <v>18</v>
      </c>
      <c r="V117" s="89">
        <v>0</v>
      </c>
    </row>
    <row r="118" spans="1:22" x14ac:dyDescent="0.25">
      <c r="A118" s="88" t="s">
        <v>2</v>
      </c>
      <c r="B118" s="88" t="s">
        <v>179</v>
      </c>
      <c r="C118" s="89">
        <v>11</v>
      </c>
      <c r="D118" s="89">
        <v>0</v>
      </c>
      <c r="E118" s="89">
        <v>2</v>
      </c>
      <c r="F118" s="89">
        <v>0</v>
      </c>
      <c r="G118" s="89">
        <v>0</v>
      </c>
      <c r="H118" s="89">
        <v>8</v>
      </c>
      <c r="I118" s="89">
        <v>0</v>
      </c>
      <c r="J118" s="89">
        <v>0</v>
      </c>
      <c r="K118" s="89">
        <v>0</v>
      </c>
      <c r="L118" s="89">
        <v>0</v>
      </c>
      <c r="M118" s="89">
        <v>9</v>
      </c>
      <c r="N118" s="89">
        <v>0</v>
      </c>
      <c r="O118" s="89">
        <v>1</v>
      </c>
      <c r="P118" s="89">
        <v>0</v>
      </c>
      <c r="Q118" s="89">
        <v>0</v>
      </c>
      <c r="R118" s="89">
        <v>28</v>
      </c>
      <c r="S118" s="89">
        <v>0</v>
      </c>
      <c r="T118" s="89">
        <v>3</v>
      </c>
      <c r="U118" s="89">
        <v>0</v>
      </c>
      <c r="V118" s="89">
        <v>0</v>
      </c>
    </row>
    <row r="119" spans="1:22" x14ac:dyDescent="0.25">
      <c r="A119" s="88" t="s">
        <v>2</v>
      </c>
      <c r="B119" s="88" t="s">
        <v>180</v>
      </c>
      <c r="C119" s="89">
        <v>63</v>
      </c>
      <c r="D119" s="89">
        <v>7</v>
      </c>
      <c r="E119" s="89">
        <v>6</v>
      </c>
      <c r="F119" s="89">
        <v>0</v>
      </c>
      <c r="G119" s="89">
        <v>0</v>
      </c>
      <c r="H119" s="89">
        <v>49</v>
      </c>
      <c r="I119" s="89">
        <v>22</v>
      </c>
      <c r="J119" s="89">
        <v>9</v>
      </c>
      <c r="K119" s="89">
        <v>0</v>
      </c>
      <c r="L119" s="89">
        <v>0</v>
      </c>
      <c r="M119" s="89">
        <v>63</v>
      </c>
      <c r="N119" s="89">
        <v>19</v>
      </c>
      <c r="O119" s="89">
        <v>30</v>
      </c>
      <c r="P119" s="89">
        <v>3</v>
      </c>
      <c r="Q119" s="89">
        <v>0</v>
      </c>
      <c r="R119" s="89">
        <v>175</v>
      </c>
      <c r="S119" s="89">
        <v>48</v>
      </c>
      <c r="T119" s="89">
        <v>45</v>
      </c>
      <c r="U119" s="89">
        <v>3</v>
      </c>
      <c r="V119" s="89">
        <v>0</v>
      </c>
    </row>
    <row r="120" spans="1:22" x14ac:dyDescent="0.25">
      <c r="A120" s="88" t="s">
        <v>2</v>
      </c>
      <c r="B120" s="88" t="s">
        <v>181</v>
      </c>
      <c r="C120" s="89">
        <v>29</v>
      </c>
      <c r="D120" s="89">
        <v>0</v>
      </c>
      <c r="E120" s="89">
        <v>3</v>
      </c>
      <c r="F120" s="89">
        <v>0</v>
      </c>
      <c r="G120" s="89">
        <v>0</v>
      </c>
      <c r="H120" s="89">
        <v>15</v>
      </c>
      <c r="I120" s="89">
        <v>0</v>
      </c>
      <c r="J120" s="89">
        <v>3</v>
      </c>
      <c r="K120" s="89">
        <v>0</v>
      </c>
      <c r="L120" s="89">
        <v>0</v>
      </c>
      <c r="M120" s="89">
        <v>28</v>
      </c>
      <c r="N120" s="89">
        <v>0</v>
      </c>
      <c r="O120" s="89">
        <v>3</v>
      </c>
      <c r="P120" s="89">
        <v>0</v>
      </c>
      <c r="Q120" s="89">
        <v>0</v>
      </c>
      <c r="R120" s="89">
        <v>72</v>
      </c>
      <c r="S120" s="89">
        <v>0</v>
      </c>
      <c r="T120" s="89">
        <v>9</v>
      </c>
      <c r="U120" s="89">
        <v>0</v>
      </c>
      <c r="V120" s="89">
        <v>0</v>
      </c>
    </row>
    <row r="121" spans="1:22" x14ac:dyDescent="0.25">
      <c r="A121" s="88" t="s">
        <v>2</v>
      </c>
      <c r="B121" s="88" t="s">
        <v>182</v>
      </c>
      <c r="C121" s="89">
        <v>37</v>
      </c>
      <c r="D121" s="89">
        <v>0</v>
      </c>
      <c r="E121" s="89">
        <v>2</v>
      </c>
      <c r="F121" s="89">
        <v>0</v>
      </c>
      <c r="G121" s="89">
        <v>0</v>
      </c>
      <c r="H121" s="89">
        <v>28</v>
      </c>
      <c r="I121" s="89">
        <v>2</v>
      </c>
      <c r="J121" s="89">
        <v>2</v>
      </c>
      <c r="K121" s="89">
        <v>0</v>
      </c>
      <c r="L121" s="89">
        <v>0</v>
      </c>
      <c r="M121" s="89">
        <v>36</v>
      </c>
      <c r="N121" s="89">
        <v>1</v>
      </c>
      <c r="O121" s="89">
        <v>28</v>
      </c>
      <c r="P121" s="89">
        <v>0</v>
      </c>
      <c r="Q121" s="89">
        <v>0</v>
      </c>
      <c r="R121" s="89">
        <v>101</v>
      </c>
      <c r="S121" s="89">
        <v>3</v>
      </c>
      <c r="T121" s="89">
        <v>32</v>
      </c>
      <c r="U121" s="89">
        <v>0</v>
      </c>
      <c r="V121" s="89">
        <v>0</v>
      </c>
    </row>
    <row r="122" spans="1:22" x14ac:dyDescent="0.25">
      <c r="A122" s="88" t="s">
        <v>2</v>
      </c>
      <c r="B122" s="88" t="s">
        <v>183</v>
      </c>
      <c r="C122" s="89">
        <v>103</v>
      </c>
      <c r="D122" s="89">
        <v>27</v>
      </c>
      <c r="E122" s="89">
        <v>30</v>
      </c>
      <c r="F122" s="89">
        <v>45</v>
      </c>
      <c r="G122" s="89">
        <v>0</v>
      </c>
      <c r="H122" s="89">
        <v>92</v>
      </c>
      <c r="I122" s="89">
        <v>43</v>
      </c>
      <c r="J122" s="89">
        <v>45</v>
      </c>
      <c r="K122" s="89">
        <v>34</v>
      </c>
      <c r="L122" s="89">
        <v>0</v>
      </c>
      <c r="M122" s="89">
        <v>102</v>
      </c>
      <c r="N122" s="89">
        <v>45</v>
      </c>
      <c r="O122" s="89">
        <v>31</v>
      </c>
      <c r="P122" s="89">
        <v>63</v>
      </c>
      <c r="Q122" s="89">
        <v>60</v>
      </c>
      <c r="R122" s="89">
        <v>297</v>
      </c>
      <c r="S122" s="89">
        <v>115</v>
      </c>
      <c r="T122" s="89">
        <v>106</v>
      </c>
      <c r="U122" s="89">
        <v>142</v>
      </c>
      <c r="V122" s="89">
        <v>60</v>
      </c>
    </row>
    <row r="123" spans="1:22" x14ac:dyDescent="0.25">
      <c r="A123" s="88" t="s">
        <v>2</v>
      </c>
      <c r="B123" s="88" t="s">
        <v>184</v>
      </c>
      <c r="C123" s="89">
        <v>108</v>
      </c>
      <c r="D123" s="89">
        <v>25</v>
      </c>
      <c r="E123" s="89">
        <v>43</v>
      </c>
      <c r="F123" s="89">
        <v>61</v>
      </c>
      <c r="G123" s="89">
        <v>0</v>
      </c>
      <c r="H123" s="89">
        <v>103</v>
      </c>
      <c r="I123" s="89">
        <v>60</v>
      </c>
      <c r="J123" s="89">
        <v>50</v>
      </c>
      <c r="K123" s="89">
        <v>53</v>
      </c>
      <c r="L123" s="89">
        <v>0</v>
      </c>
      <c r="M123" s="89">
        <v>106</v>
      </c>
      <c r="N123" s="89">
        <v>15</v>
      </c>
      <c r="O123" s="89">
        <v>44</v>
      </c>
      <c r="P123" s="89">
        <v>65</v>
      </c>
      <c r="Q123" s="89">
        <v>13</v>
      </c>
      <c r="R123" s="89">
        <v>317</v>
      </c>
      <c r="S123" s="89">
        <v>100</v>
      </c>
      <c r="T123" s="89">
        <v>137</v>
      </c>
      <c r="U123" s="89">
        <v>179</v>
      </c>
      <c r="V123" s="89">
        <v>13</v>
      </c>
    </row>
    <row r="124" spans="1:22" x14ac:dyDescent="0.25">
      <c r="A124" s="88" t="s">
        <v>2</v>
      </c>
      <c r="B124" s="88" t="s">
        <v>185</v>
      </c>
      <c r="C124" s="89">
        <v>54</v>
      </c>
      <c r="D124" s="89">
        <v>9</v>
      </c>
      <c r="E124" s="89">
        <v>22</v>
      </c>
      <c r="F124" s="89">
        <v>28</v>
      </c>
      <c r="G124" s="89">
        <v>0</v>
      </c>
      <c r="H124" s="89">
        <v>39</v>
      </c>
      <c r="I124" s="89">
        <v>18</v>
      </c>
      <c r="J124" s="89">
        <v>32</v>
      </c>
      <c r="K124" s="89">
        <v>17</v>
      </c>
      <c r="L124" s="89">
        <v>0</v>
      </c>
      <c r="M124" s="89">
        <v>52</v>
      </c>
      <c r="N124" s="89">
        <v>0</v>
      </c>
      <c r="O124" s="89">
        <v>18</v>
      </c>
      <c r="P124" s="89">
        <v>29</v>
      </c>
      <c r="Q124" s="89">
        <v>4</v>
      </c>
      <c r="R124" s="89">
        <v>145</v>
      </c>
      <c r="S124" s="89">
        <v>27</v>
      </c>
      <c r="T124" s="89">
        <v>72</v>
      </c>
      <c r="U124" s="89">
        <v>74</v>
      </c>
      <c r="V124" s="89">
        <v>4</v>
      </c>
    </row>
    <row r="125" spans="1:22" x14ac:dyDescent="0.25">
      <c r="A125" s="88" t="s">
        <v>2</v>
      </c>
      <c r="B125" s="88" t="s">
        <v>186</v>
      </c>
      <c r="C125" s="89">
        <v>24</v>
      </c>
      <c r="D125" s="89">
        <v>4</v>
      </c>
      <c r="E125" s="89">
        <v>9</v>
      </c>
      <c r="F125" s="89">
        <v>9</v>
      </c>
      <c r="G125" s="89">
        <v>0</v>
      </c>
      <c r="H125" s="89">
        <v>18</v>
      </c>
      <c r="I125" s="89">
        <v>10</v>
      </c>
      <c r="J125" s="89">
        <v>10</v>
      </c>
      <c r="K125" s="89">
        <v>6</v>
      </c>
      <c r="L125" s="89">
        <v>0</v>
      </c>
      <c r="M125" s="89">
        <v>22</v>
      </c>
      <c r="N125" s="89">
        <v>4</v>
      </c>
      <c r="O125" s="89">
        <v>7</v>
      </c>
      <c r="P125" s="89">
        <v>11</v>
      </c>
      <c r="Q125" s="89">
        <v>0</v>
      </c>
      <c r="R125" s="89">
        <v>64</v>
      </c>
      <c r="S125" s="89">
        <v>18</v>
      </c>
      <c r="T125" s="89">
        <v>26</v>
      </c>
      <c r="U125" s="89">
        <v>26</v>
      </c>
      <c r="V125" s="89">
        <v>0</v>
      </c>
    </row>
    <row r="126" spans="1:22" x14ac:dyDescent="0.25">
      <c r="A126" s="88" t="s">
        <v>2</v>
      </c>
      <c r="B126" s="88" t="s">
        <v>187</v>
      </c>
      <c r="C126" s="89">
        <v>87</v>
      </c>
      <c r="D126" s="89">
        <v>14</v>
      </c>
      <c r="E126" s="89">
        <v>22</v>
      </c>
      <c r="F126" s="89">
        <v>27</v>
      </c>
      <c r="G126" s="89">
        <v>0</v>
      </c>
      <c r="H126" s="89">
        <v>66</v>
      </c>
      <c r="I126" s="89">
        <v>41</v>
      </c>
      <c r="J126" s="89">
        <v>27</v>
      </c>
      <c r="K126" s="89">
        <v>26</v>
      </c>
      <c r="L126" s="89">
        <v>0</v>
      </c>
      <c r="M126" s="89">
        <v>78</v>
      </c>
      <c r="N126" s="89">
        <v>11</v>
      </c>
      <c r="O126" s="89">
        <v>28</v>
      </c>
      <c r="P126" s="89">
        <v>50</v>
      </c>
      <c r="Q126" s="89">
        <v>15</v>
      </c>
      <c r="R126" s="89">
        <v>231</v>
      </c>
      <c r="S126" s="89">
        <v>66</v>
      </c>
      <c r="T126" s="89">
        <v>77</v>
      </c>
      <c r="U126" s="89">
        <v>103</v>
      </c>
      <c r="V126" s="89">
        <v>15</v>
      </c>
    </row>
    <row r="127" spans="1:22" x14ac:dyDescent="0.25">
      <c r="A127" s="88" t="s">
        <v>2</v>
      </c>
      <c r="B127" s="88" t="s">
        <v>188</v>
      </c>
      <c r="C127" s="89">
        <v>66</v>
      </c>
      <c r="D127" s="89">
        <v>0</v>
      </c>
      <c r="E127" s="89">
        <v>1</v>
      </c>
      <c r="F127" s="89">
        <v>0</v>
      </c>
      <c r="G127" s="89">
        <v>0</v>
      </c>
      <c r="H127" s="89">
        <v>41</v>
      </c>
      <c r="I127" s="89">
        <v>0</v>
      </c>
      <c r="J127" s="89">
        <v>0</v>
      </c>
      <c r="K127" s="89">
        <v>0</v>
      </c>
      <c r="L127" s="89">
        <v>0</v>
      </c>
      <c r="M127" s="89">
        <v>66</v>
      </c>
      <c r="N127" s="89">
        <v>0</v>
      </c>
      <c r="O127" s="89">
        <v>42</v>
      </c>
      <c r="P127" s="89">
        <v>0</v>
      </c>
      <c r="Q127" s="89">
        <v>0</v>
      </c>
      <c r="R127" s="89">
        <v>173</v>
      </c>
      <c r="S127" s="89">
        <v>0</v>
      </c>
      <c r="T127" s="89">
        <v>43</v>
      </c>
      <c r="U127" s="89">
        <v>0</v>
      </c>
      <c r="V127" s="89">
        <v>0</v>
      </c>
    </row>
    <row r="128" spans="1:22" x14ac:dyDescent="0.25">
      <c r="A128" s="88" t="s">
        <v>2</v>
      </c>
      <c r="B128" s="88" t="s">
        <v>189</v>
      </c>
      <c r="C128" s="89">
        <v>38</v>
      </c>
      <c r="D128" s="89">
        <v>0</v>
      </c>
      <c r="E128" s="89">
        <v>2</v>
      </c>
      <c r="F128" s="89">
        <v>0</v>
      </c>
      <c r="G128" s="89">
        <v>0</v>
      </c>
      <c r="H128" s="89">
        <v>18</v>
      </c>
      <c r="I128" s="89">
        <v>0</v>
      </c>
      <c r="J128" s="89">
        <v>0</v>
      </c>
      <c r="K128" s="89">
        <v>0</v>
      </c>
      <c r="L128" s="89">
        <v>0</v>
      </c>
      <c r="M128" s="89">
        <v>32</v>
      </c>
      <c r="N128" s="89">
        <v>0</v>
      </c>
      <c r="O128" s="89">
        <v>0</v>
      </c>
      <c r="P128" s="89">
        <v>0</v>
      </c>
      <c r="Q128" s="89">
        <v>0</v>
      </c>
      <c r="R128" s="89">
        <v>88</v>
      </c>
      <c r="S128" s="89">
        <v>0</v>
      </c>
      <c r="T128" s="89">
        <v>2</v>
      </c>
      <c r="U128" s="89">
        <v>0</v>
      </c>
      <c r="V128" s="89">
        <v>0</v>
      </c>
    </row>
    <row r="129" spans="1:22" x14ac:dyDescent="0.25">
      <c r="A129" s="88" t="s">
        <v>2</v>
      </c>
      <c r="B129" s="88" t="s">
        <v>190</v>
      </c>
      <c r="C129" s="89">
        <v>43</v>
      </c>
      <c r="D129" s="89">
        <v>13</v>
      </c>
      <c r="E129" s="89">
        <v>1</v>
      </c>
      <c r="F129" s="89">
        <v>0</v>
      </c>
      <c r="G129" s="89">
        <v>0</v>
      </c>
      <c r="H129" s="89">
        <v>29</v>
      </c>
      <c r="I129" s="89">
        <v>29</v>
      </c>
      <c r="J129" s="89">
        <v>1</v>
      </c>
      <c r="K129" s="89">
        <v>0</v>
      </c>
      <c r="L129" s="89">
        <v>0</v>
      </c>
      <c r="M129" s="89">
        <v>41</v>
      </c>
      <c r="N129" s="89">
        <v>22</v>
      </c>
      <c r="O129" s="89">
        <v>1</v>
      </c>
      <c r="P129" s="89">
        <v>0</v>
      </c>
      <c r="Q129" s="89">
        <v>0</v>
      </c>
      <c r="R129" s="89">
        <v>113</v>
      </c>
      <c r="S129" s="89">
        <v>64</v>
      </c>
      <c r="T129" s="89">
        <v>3</v>
      </c>
      <c r="U129" s="89">
        <v>0</v>
      </c>
      <c r="V129" s="89">
        <v>0</v>
      </c>
    </row>
    <row r="130" spans="1:22" x14ac:dyDescent="0.25">
      <c r="A130" s="88" t="s">
        <v>2</v>
      </c>
      <c r="B130" s="88" t="s">
        <v>191</v>
      </c>
      <c r="C130" s="89">
        <v>15</v>
      </c>
      <c r="D130" s="89">
        <v>4</v>
      </c>
      <c r="E130" s="89">
        <v>0</v>
      </c>
      <c r="F130" s="89">
        <v>0</v>
      </c>
      <c r="G130" s="89">
        <v>0</v>
      </c>
      <c r="H130" s="89">
        <v>10</v>
      </c>
      <c r="I130" s="89">
        <v>4</v>
      </c>
      <c r="J130" s="89">
        <v>0</v>
      </c>
      <c r="K130" s="89">
        <v>0</v>
      </c>
      <c r="L130" s="89">
        <v>0</v>
      </c>
      <c r="M130" s="89">
        <v>15</v>
      </c>
      <c r="N130" s="89">
        <v>0</v>
      </c>
      <c r="O130" s="89">
        <v>0</v>
      </c>
      <c r="P130" s="89">
        <v>0</v>
      </c>
      <c r="Q130" s="89">
        <v>0</v>
      </c>
      <c r="R130" s="89">
        <v>40</v>
      </c>
      <c r="S130" s="89">
        <v>8</v>
      </c>
      <c r="T130" s="89">
        <v>0</v>
      </c>
      <c r="U130" s="89">
        <v>0</v>
      </c>
      <c r="V130" s="89">
        <v>0</v>
      </c>
    </row>
    <row r="131" spans="1:22" x14ac:dyDescent="0.25">
      <c r="A131" s="88" t="s">
        <v>2</v>
      </c>
      <c r="B131" s="88" t="s">
        <v>192</v>
      </c>
      <c r="C131" s="89">
        <v>71</v>
      </c>
      <c r="D131" s="89">
        <v>13</v>
      </c>
      <c r="E131" s="89">
        <v>12</v>
      </c>
      <c r="F131" s="89">
        <v>24</v>
      </c>
      <c r="G131" s="89">
        <v>0</v>
      </c>
      <c r="H131" s="89">
        <v>59</v>
      </c>
      <c r="I131" s="89">
        <v>35</v>
      </c>
      <c r="J131" s="89">
        <v>22</v>
      </c>
      <c r="K131" s="89">
        <v>23</v>
      </c>
      <c r="L131" s="89">
        <v>0</v>
      </c>
      <c r="M131" s="89">
        <v>67</v>
      </c>
      <c r="N131" s="89">
        <v>30</v>
      </c>
      <c r="O131" s="89">
        <v>18</v>
      </c>
      <c r="P131" s="89">
        <v>33</v>
      </c>
      <c r="Q131" s="89">
        <v>22</v>
      </c>
      <c r="R131" s="89">
        <v>197</v>
      </c>
      <c r="S131" s="89">
        <v>78</v>
      </c>
      <c r="T131" s="89">
        <v>52</v>
      </c>
      <c r="U131" s="89">
        <v>80</v>
      </c>
      <c r="V131" s="89">
        <v>22</v>
      </c>
    </row>
    <row r="132" spans="1:22" x14ac:dyDescent="0.25">
      <c r="A132" s="88" t="s">
        <v>2</v>
      </c>
      <c r="B132" s="88" t="s">
        <v>193</v>
      </c>
      <c r="C132" s="89">
        <v>94</v>
      </c>
      <c r="D132" s="89">
        <v>60</v>
      </c>
      <c r="E132" s="89">
        <v>14</v>
      </c>
      <c r="F132" s="89">
        <v>0</v>
      </c>
      <c r="G132" s="89">
        <v>0</v>
      </c>
      <c r="H132" s="89">
        <v>53</v>
      </c>
      <c r="I132" s="89">
        <v>48</v>
      </c>
      <c r="J132" s="89">
        <v>21</v>
      </c>
      <c r="K132" s="89">
        <v>0</v>
      </c>
      <c r="L132" s="89">
        <v>0</v>
      </c>
      <c r="M132" s="89">
        <v>89</v>
      </c>
      <c r="N132" s="89">
        <v>6</v>
      </c>
      <c r="O132" s="89">
        <v>74</v>
      </c>
      <c r="P132" s="89">
        <v>0</v>
      </c>
      <c r="Q132" s="89">
        <v>0</v>
      </c>
      <c r="R132" s="89">
        <v>236</v>
      </c>
      <c r="S132" s="89">
        <v>114</v>
      </c>
      <c r="T132" s="89">
        <v>109</v>
      </c>
      <c r="U132" s="89">
        <v>0</v>
      </c>
      <c r="V132" s="89">
        <v>0</v>
      </c>
    </row>
    <row r="133" spans="1:22" x14ac:dyDescent="0.25">
      <c r="A133" s="88" t="s">
        <v>2</v>
      </c>
      <c r="B133" s="88" t="s">
        <v>194</v>
      </c>
      <c r="C133" s="89">
        <v>89</v>
      </c>
      <c r="D133" s="89">
        <v>26</v>
      </c>
      <c r="E133" s="89">
        <v>16</v>
      </c>
      <c r="F133" s="89">
        <v>41</v>
      </c>
      <c r="G133" s="89">
        <v>0</v>
      </c>
      <c r="H133" s="89">
        <v>71</v>
      </c>
      <c r="I133" s="89">
        <v>51</v>
      </c>
      <c r="J133" s="89">
        <v>48</v>
      </c>
      <c r="K133" s="89">
        <v>41</v>
      </c>
      <c r="L133" s="89">
        <v>0</v>
      </c>
      <c r="M133" s="89">
        <v>86</v>
      </c>
      <c r="N133" s="89">
        <v>50</v>
      </c>
      <c r="O133" s="89">
        <v>27</v>
      </c>
      <c r="P133" s="89">
        <v>45</v>
      </c>
      <c r="Q133" s="89">
        <v>22</v>
      </c>
      <c r="R133" s="89">
        <v>246</v>
      </c>
      <c r="S133" s="89">
        <v>127</v>
      </c>
      <c r="T133" s="89">
        <v>91</v>
      </c>
      <c r="U133" s="89">
        <v>127</v>
      </c>
      <c r="V133" s="89">
        <v>22</v>
      </c>
    </row>
    <row r="134" spans="1:22" x14ac:dyDescent="0.25">
      <c r="A134" s="88" t="s">
        <v>2</v>
      </c>
      <c r="B134" s="88" t="s">
        <v>195</v>
      </c>
      <c r="C134" s="89">
        <v>29</v>
      </c>
      <c r="D134" s="89">
        <v>4</v>
      </c>
      <c r="E134" s="89">
        <v>3</v>
      </c>
      <c r="F134" s="89">
        <v>0</v>
      </c>
      <c r="G134" s="89">
        <v>0</v>
      </c>
      <c r="H134" s="89">
        <v>22</v>
      </c>
      <c r="I134" s="89">
        <v>8</v>
      </c>
      <c r="J134" s="89">
        <v>5</v>
      </c>
      <c r="K134" s="89">
        <v>0</v>
      </c>
      <c r="L134" s="89">
        <v>0</v>
      </c>
      <c r="M134" s="89">
        <v>28</v>
      </c>
      <c r="N134" s="89">
        <v>6</v>
      </c>
      <c r="O134" s="89">
        <v>5</v>
      </c>
      <c r="P134" s="89">
        <v>11</v>
      </c>
      <c r="Q134" s="89">
        <v>0</v>
      </c>
      <c r="R134" s="89">
        <v>79</v>
      </c>
      <c r="S134" s="89">
        <v>18</v>
      </c>
      <c r="T134" s="89">
        <v>13</v>
      </c>
      <c r="U134" s="89">
        <v>11</v>
      </c>
      <c r="V134" s="89">
        <v>0</v>
      </c>
    </row>
    <row r="135" spans="1:22" x14ac:dyDescent="0.25">
      <c r="A135" s="88" t="s">
        <v>2</v>
      </c>
      <c r="B135" s="88" t="s">
        <v>196</v>
      </c>
      <c r="C135" s="89">
        <v>93</v>
      </c>
      <c r="D135" s="89">
        <v>14</v>
      </c>
      <c r="E135" s="89">
        <v>3</v>
      </c>
      <c r="F135" s="89">
        <v>30</v>
      </c>
      <c r="G135" s="89">
        <v>0</v>
      </c>
      <c r="H135" s="89">
        <v>67</v>
      </c>
      <c r="I135" s="89">
        <v>23</v>
      </c>
      <c r="J135" s="89">
        <v>34</v>
      </c>
      <c r="K135" s="89">
        <v>40</v>
      </c>
      <c r="L135" s="89">
        <v>0</v>
      </c>
      <c r="M135" s="89">
        <v>89</v>
      </c>
      <c r="N135" s="89">
        <v>23</v>
      </c>
      <c r="O135" s="89">
        <v>9</v>
      </c>
      <c r="P135" s="89">
        <v>39</v>
      </c>
      <c r="Q135" s="89">
        <v>0</v>
      </c>
      <c r="R135" s="89">
        <v>249</v>
      </c>
      <c r="S135" s="89">
        <v>60</v>
      </c>
      <c r="T135" s="89">
        <v>46</v>
      </c>
      <c r="U135" s="89">
        <v>109</v>
      </c>
      <c r="V135" s="89">
        <v>0</v>
      </c>
    </row>
    <row r="136" spans="1:22" x14ac:dyDescent="0.25">
      <c r="A136" s="88" t="s">
        <v>2</v>
      </c>
      <c r="B136" s="88" t="s">
        <v>197</v>
      </c>
      <c r="C136" s="89">
        <v>68</v>
      </c>
      <c r="D136" s="89">
        <v>11</v>
      </c>
      <c r="E136" s="89">
        <v>5</v>
      </c>
      <c r="F136" s="89">
        <v>0</v>
      </c>
      <c r="G136" s="89">
        <v>0</v>
      </c>
      <c r="H136" s="89">
        <v>38</v>
      </c>
      <c r="I136" s="89">
        <v>29</v>
      </c>
      <c r="J136" s="89">
        <v>10</v>
      </c>
      <c r="K136" s="89">
        <v>0</v>
      </c>
      <c r="L136" s="89">
        <v>0</v>
      </c>
      <c r="M136" s="89">
        <v>57</v>
      </c>
      <c r="N136" s="89">
        <v>18</v>
      </c>
      <c r="O136" s="89">
        <v>54</v>
      </c>
      <c r="P136" s="89">
        <v>0</v>
      </c>
      <c r="Q136" s="89">
        <v>0</v>
      </c>
      <c r="R136" s="89">
        <v>163</v>
      </c>
      <c r="S136" s="89">
        <v>58</v>
      </c>
      <c r="T136" s="89">
        <v>69</v>
      </c>
      <c r="U136" s="89">
        <v>0</v>
      </c>
      <c r="V136" s="89">
        <v>0</v>
      </c>
    </row>
    <row r="137" spans="1:22" x14ac:dyDescent="0.25">
      <c r="A137" s="88" t="s">
        <v>2</v>
      </c>
      <c r="B137" s="88" t="s">
        <v>198</v>
      </c>
      <c r="C137" s="89">
        <v>18</v>
      </c>
      <c r="D137" s="89">
        <v>0</v>
      </c>
      <c r="E137" s="89">
        <v>0</v>
      </c>
      <c r="F137" s="89">
        <v>0</v>
      </c>
      <c r="G137" s="89">
        <v>0</v>
      </c>
      <c r="H137" s="89">
        <v>9</v>
      </c>
      <c r="I137" s="89">
        <v>0</v>
      </c>
      <c r="J137" s="89">
        <v>0</v>
      </c>
      <c r="K137" s="89">
        <v>0</v>
      </c>
      <c r="L137" s="89">
        <v>0</v>
      </c>
      <c r="M137" s="89">
        <v>17</v>
      </c>
      <c r="N137" s="89">
        <v>0</v>
      </c>
      <c r="O137" s="89">
        <v>14</v>
      </c>
      <c r="P137" s="89">
        <v>0</v>
      </c>
      <c r="Q137" s="89">
        <v>0</v>
      </c>
      <c r="R137" s="89">
        <v>44</v>
      </c>
      <c r="S137" s="89">
        <v>0</v>
      </c>
      <c r="T137" s="89">
        <v>14</v>
      </c>
      <c r="U137" s="89">
        <v>0</v>
      </c>
      <c r="V137" s="89">
        <v>0</v>
      </c>
    </row>
    <row r="138" spans="1:22" x14ac:dyDescent="0.25">
      <c r="A138" s="88" t="s">
        <v>2</v>
      </c>
      <c r="B138" s="88" t="s">
        <v>199</v>
      </c>
      <c r="C138" s="89">
        <v>9</v>
      </c>
      <c r="D138" s="89">
        <v>0</v>
      </c>
      <c r="E138" s="89">
        <v>0</v>
      </c>
      <c r="F138" s="89">
        <v>0</v>
      </c>
      <c r="G138" s="89">
        <v>0</v>
      </c>
      <c r="H138" s="89">
        <v>6</v>
      </c>
      <c r="I138" s="89">
        <v>0</v>
      </c>
      <c r="J138" s="89">
        <v>0</v>
      </c>
      <c r="K138" s="89">
        <v>0</v>
      </c>
      <c r="L138" s="89">
        <v>0</v>
      </c>
      <c r="M138" s="89">
        <v>8</v>
      </c>
      <c r="N138" s="89">
        <v>0</v>
      </c>
      <c r="O138" s="89">
        <v>0</v>
      </c>
      <c r="P138" s="89">
        <v>0</v>
      </c>
      <c r="Q138" s="89">
        <v>0</v>
      </c>
      <c r="R138" s="89">
        <v>23</v>
      </c>
      <c r="S138" s="89">
        <v>0</v>
      </c>
      <c r="T138" s="89">
        <v>0</v>
      </c>
      <c r="U138" s="89">
        <v>0</v>
      </c>
      <c r="V138" s="89">
        <v>0</v>
      </c>
    </row>
    <row r="139" spans="1:22" x14ac:dyDescent="0.25">
      <c r="A139" s="88" t="s">
        <v>2</v>
      </c>
      <c r="B139" s="88" t="s">
        <v>200</v>
      </c>
      <c r="C139" s="89">
        <v>26</v>
      </c>
      <c r="D139" s="89">
        <v>0</v>
      </c>
      <c r="E139" s="89">
        <v>0</v>
      </c>
      <c r="F139" s="89">
        <v>0</v>
      </c>
      <c r="G139" s="89">
        <v>0</v>
      </c>
      <c r="H139" s="89">
        <v>15</v>
      </c>
      <c r="I139" s="89">
        <v>0</v>
      </c>
      <c r="J139" s="89">
        <v>0</v>
      </c>
      <c r="K139" s="89">
        <v>0</v>
      </c>
      <c r="L139" s="89">
        <v>0</v>
      </c>
      <c r="M139" s="89">
        <v>22</v>
      </c>
      <c r="N139" s="89">
        <v>0</v>
      </c>
      <c r="O139" s="89">
        <v>0</v>
      </c>
      <c r="P139" s="89">
        <v>0</v>
      </c>
      <c r="Q139" s="89">
        <v>0</v>
      </c>
      <c r="R139" s="89">
        <v>63</v>
      </c>
      <c r="S139" s="89">
        <v>0</v>
      </c>
      <c r="T139" s="89">
        <v>0</v>
      </c>
      <c r="U139" s="89">
        <v>0</v>
      </c>
      <c r="V139" s="89">
        <v>0</v>
      </c>
    </row>
    <row r="140" spans="1:22" x14ac:dyDescent="0.25">
      <c r="A140" s="88" t="s">
        <v>2</v>
      </c>
      <c r="B140" s="88" t="s">
        <v>201</v>
      </c>
      <c r="C140" s="89">
        <v>93</v>
      </c>
      <c r="D140" s="89">
        <v>16</v>
      </c>
      <c r="E140" s="89">
        <v>15</v>
      </c>
      <c r="F140" s="89">
        <v>24</v>
      </c>
      <c r="G140" s="89">
        <v>0</v>
      </c>
      <c r="H140" s="89">
        <v>78</v>
      </c>
      <c r="I140" s="89">
        <v>51</v>
      </c>
      <c r="J140" s="89">
        <v>34</v>
      </c>
      <c r="K140" s="89">
        <v>19</v>
      </c>
      <c r="L140" s="89">
        <v>0</v>
      </c>
      <c r="M140" s="89">
        <v>93</v>
      </c>
      <c r="N140" s="89">
        <v>45</v>
      </c>
      <c r="O140" s="89">
        <v>30</v>
      </c>
      <c r="P140" s="89">
        <v>35</v>
      </c>
      <c r="Q140" s="89">
        <v>19</v>
      </c>
      <c r="R140" s="89">
        <v>264</v>
      </c>
      <c r="S140" s="89">
        <v>112</v>
      </c>
      <c r="T140" s="89">
        <v>79</v>
      </c>
      <c r="U140" s="89">
        <v>78</v>
      </c>
      <c r="V140" s="89">
        <v>19</v>
      </c>
    </row>
    <row r="141" spans="1:22" x14ac:dyDescent="0.25">
      <c r="A141" s="88" t="s">
        <v>2</v>
      </c>
      <c r="B141" s="88" t="s">
        <v>202</v>
      </c>
      <c r="C141" s="89">
        <v>66</v>
      </c>
      <c r="D141" s="89">
        <v>9</v>
      </c>
      <c r="E141" s="89">
        <v>16</v>
      </c>
      <c r="F141" s="89">
        <v>0</v>
      </c>
      <c r="G141" s="89">
        <v>0</v>
      </c>
      <c r="H141" s="89">
        <v>52</v>
      </c>
      <c r="I141" s="89">
        <v>27</v>
      </c>
      <c r="J141" s="89">
        <v>17</v>
      </c>
      <c r="K141" s="89">
        <v>0</v>
      </c>
      <c r="L141" s="89">
        <v>0</v>
      </c>
      <c r="M141" s="89">
        <v>62</v>
      </c>
      <c r="N141" s="89">
        <v>7</v>
      </c>
      <c r="O141" s="89">
        <v>9</v>
      </c>
      <c r="P141" s="89">
        <v>0</v>
      </c>
      <c r="Q141" s="89">
        <v>0</v>
      </c>
      <c r="R141" s="89">
        <v>180</v>
      </c>
      <c r="S141" s="89">
        <v>43</v>
      </c>
      <c r="T141" s="89">
        <v>42</v>
      </c>
      <c r="U141" s="89">
        <v>0</v>
      </c>
      <c r="V141" s="89">
        <v>0</v>
      </c>
    </row>
    <row r="142" spans="1:22" x14ac:dyDescent="0.25">
      <c r="A142" s="88" t="s">
        <v>2</v>
      </c>
      <c r="B142" s="88" t="s">
        <v>203</v>
      </c>
      <c r="C142" s="89">
        <v>53</v>
      </c>
      <c r="D142" s="89">
        <v>6</v>
      </c>
      <c r="E142" s="89">
        <v>9</v>
      </c>
      <c r="F142" s="89">
        <v>15</v>
      </c>
      <c r="G142" s="89">
        <v>0</v>
      </c>
      <c r="H142" s="89">
        <v>31</v>
      </c>
      <c r="I142" s="89">
        <v>13</v>
      </c>
      <c r="J142" s="89">
        <v>12</v>
      </c>
      <c r="K142" s="89">
        <v>0</v>
      </c>
      <c r="L142" s="89">
        <v>0</v>
      </c>
      <c r="M142" s="89">
        <v>48</v>
      </c>
      <c r="N142" s="89">
        <v>8</v>
      </c>
      <c r="O142" s="89">
        <v>17</v>
      </c>
      <c r="P142" s="89">
        <v>25</v>
      </c>
      <c r="Q142" s="89">
        <v>15</v>
      </c>
      <c r="R142" s="89">
        <v>132</v>
      </c>
      <c r="S142" s="89">
        <v>27</v>
      </c>
      <c r="T142" s="89">
        <v>38</v>
      </c>
      <c r="U142" s="89">
        <v>40</v>
      </c>
      <c r="V142" s="89">
        <v>15</v>
      </c>
    </row>
    <row r="143" spans="1:22" x14ac:dyDescent="0.25">
      <c r="A143" s="88" t="s">
        <v>2</v>
      </c>
      <c r="B143" s="88" t="s">
        <v>204</v>
      </c>
      <c r="C143" s="89">
        <v>65</v>
      </c>
      <c r="D143" s="89">
        <v>7</v>
      </c>
      <c r="E143" s="89">
        <v>3</v>
      </c>
      <c r="F143" s="89">
        <v>20</v>
      </c>
      <c r="G143" s="89">
        <v>0</v>
      </c>
      <c r="H143" s="89">
        <v>49</v>
      </c>
      <c r="I143" s="89">
        <v>23</v>
      </c>
      <c r="J143" s="89">
        <v>14</v>
      </c>
      <c r="K143" s="89">
        <v>19</v>
      </c>
      <c r="L143" s="89">
        <v>0</v>
      </c>
      <c r="M143" s="89">
        <v>64</v>
      </c>
      <c r="N143" s="89">
        <v>26</v>
      </c>
      <c r="O143" s="89">
        <v>37</v>
      </c>
      <c r="P143" s="89">
        <v>29</v>
      </c>
      <c r="Q143" s="89">
        <v>41</v>
      </c>
      <c r="R143" s="89">
        <v>178</v>
      </c>
      <c r="S143" s="89">
        <v>56</v>
      </c>
      <c r="T143" s="89">
        <v>54</v>
      </c>
      <c r="U143" s="89">
        <v>68</v>
      </c>
      <c r="V143" s="89">
        <v>41</v>
      </c>
    </row>
    <row r="144" spans="1:22" x14ac:dyDescent="0.25">
      <c r="A144" s="88" t="s">
        <v>2</v>
      </c>
      <c r="B144" s="88" t="s">
        <v>205</v>
      </c>
      <c r="C144" s="89">
        <v>56</v>
      </c>
      <c r="D144" s="89">
        <v>11</v>
      </c>
      <c r="E144" s="89">
        <v>31</v>
      </c>
      <c r="F144" s="89">
        <v>12</v>
      </c>
      <c r="G144" s="89">
        <v>0</v>
      </c>
      <c r="H144" s="89">
        <v>46</v>
      </c>
      <c r="I144" s="89">
        <v>35</v>
      </c>
      <c r="J144" s="89">
        <v>33</v>
      </c>
      <c r="K144" s="89">
        <v>7</v>
      </c>
      <c r="L144" s="89">
        <v>0</v>
      </c>
      <c r="M144" s="89">
        <v>55</v>
      </c>
      <c r="N144" s="89">
        <v>36</v>
      </c>
      <c r="O144" s="89">
        <v>26</v>
      </c>
      <c r="P144" s="89">
        <v>16</v>
      </c>
      <c r="Q144" s="89">
        <v>9</v>
      </c>
      <c r="R144" s="89">
        <v>157</v>
      </c>
      <c r="S144" s="89">
        <v>82</v>
      </c>
      <c r="T144" s="89">
        <v>90</v>
      </c>
      <c r="U144" s="89">
        <v>35</v>
      </c>
      <c r="V144" s="89">
        <v>9</v>
      </c>
    </row>
    <row r="145" spans="1:22" x14ac:dyDescent="0.25">
      <c r="A145" s="88" t="s">
        <v>2</v>
      </c>
      <c r="B145" s="88" t="s">
        <v>206</v>
      </c>
      <c r="C145" s="89">
        <v>53</v>
      </c>
      <c r="D145" s="89">
        <v>5</v>
      </c>
      <c r="E145" s="89">
        <v>4</v>
      </c>
      <c r="F145" s="89">
        <v>13</v>
      </c>
      <c r="G145" s="89">
        <v>0</v>
      </c>
      <c r="H145" s="89">
        <v>41</v>
      </c>
      <c r="I145" s="89">
        <v>12</v>
      </c>
      <c r="J145" s="89">
        <v>5</v>
      </c>
      <c r="K145" s="89">
        <v>1</v>
      </c>
      <c r="L145" s="89">
        <v>0</v>
      </c>
      <c r="M145" s="89">
        <v>51</v>
      </c>
      <c r="N145" s="89">
        <v>12</v>
      </c>
      <c r="O145" s="89">
        <v>13</v>
      </c>
      <c r="P145" s="89">
        <v>20</v>
      </c>
      <c r="Q145" s="89">
        <v>0</v>
      </c>
      <c r="R145" s="89">
        <v>145</v>
      </c>
      <c r="S145" s="89">
        <v>29</v>
      </c>
      <c r="T145" s="89">
        <v>22</v>
      </c>
      <c r="U145" s="89">
        <v>34</v>
      </c>
      <c r="V145" s="89">
        <v>0</v>
      </c>
    </row>
    <row r="146" spans="1:22" x14ac:dyDescent="0.25">
      <c r="A146" s="88" t="s">
        <v>2</v>
      </c>
      <c r="B146" s="88" t="s">
        <v>207</v>
      </c>
      <c r="C146" s="89">
        <v>33</v>
      </c>
      <c r="D146" s="89">
        <v>8</v>
      </c>
      <c r="E146" s="89">
        <v>1</v>
      </c>
      <c r="F146" s="89">
        <v>0</v>
      </c>
      <c r="G146" s="89">
        <v>0</v>
      </c>
      <c r="H146" s="89">
        <v>15</v>
      </c>
      <c r="I146" s="89">
        <v>8</v>
      </c>
      <c r="J146" s="89">
        <v>1</v>
      </c>
      <c r="K146" s="89">
        <v>0</v>
      </c>
      <c r="L146" s="89">
        <v>0</v>
      </c>
      <c r="M146" s="89">
        <v>31</v>
      </c>
      <c r="N146" s="89">
        <v>1</v>
      </c>
      <c r="O146" s="89">
        <v>24</v>
      </c>
      <c r="P146" s="89">
        <v>0</v>
      </c>
      <c r="Q146" s="89">
        <v>0</v>
      </c>
      <c r="R146" s="89">
        <v>79</v>
      </c>
      <c r="S146" s="89">
        <v>17</v>
      </c>
      <c r="T146" s="89">
        <v>26</v>
      </c>
      <c r="U146" s="89">
        <v>0</v>
      </c>
      <c r="V146" s="89">
        <v>0</v>
      </c>
    </row>
    <row r="147" spans="1:22" x14ac:dyDescent="0.25">
      <c r="A147" s="88" t="s">
        <v>2</v>
      </c>
      <c r="B147" s="88" t="s">
        <v>208</v>
      </c>
      <c r="C147" s="89">
        <v>59</v>
      </c>
      <c r="D147" s="89">
        <v>0</v>
      </c>
      <c r="E147" s="89">
        <v>1</v>
      </c>
      <c r="F147" s="89">
        <v>0</v>
      </c>
      <c r="G147" s="89">
        <v>0</v>
      </c>
      <c r="H147" s="89">
        <v>44</v>
      </c>
      <c r="I147" s="89">
        <v>9</v>
      </c>
      <c r="J147" s="89">
        <v>0</v>
      </c>
      <c r="K147" s="89">
        <v>0</v>
      </c>
      <c r="L147" s="89">
        <v>0</v>
      </c>
      <c r="M147" s="89">
        <v>55</v>
      </c>
      <c r="N147" s="89">
        <v>1</v>
      </c>
      <c r="O147" s="89">
        <v>57</v>
      </c>
      <c r="P147" s="89">
        <v>0</v>
      </c>
      <c r="Q147" s="89">
        <v>0</v>
      </c>
      <c r="R147" s="89">
        <v>158</v>
      </c>
      <c r="S147" s="89">
        <v>10</v>
      </c>
      <c r="T147" s="89">
        <v>58</v>
      </c>
      <c r="U147" s="89">
        <v>0</v>
      </c>
      <c r="V147" s="89">
        <v>0</v>
      </c>
    </row>
    <row r="148" spans="1:22" x14ac:dyDescent="0.25">
      <c r="A148" s="88" t="s">
        <v>2</v>
      </c>
      <c r="B148" s="88" t="s">
        <v>209</v>
      </c>
      <c r="C148" s="89">
        <v>58</v>
      </c>
      <c r="D148" s="89">
        <v>1</v>
      </c>
      <c r="E148" s="89">
        <v>1</v>
      </c>
      <c r="F148" s="89">
        <v>9</v>
      </c>
      <c r="G148" s="89">
        <v>0</v>
      </c>
      <c r="H148" s="89">
        <v>53</v>
      </c>
      <c r="I148" s="89">
        <v>13</v>
      </c>
      <c r="J148" s="89">
        <v>5</v>
      </c>
      <c r="K148" s="89">
        <v>2</v>
      </c>
      <c r="L148" s="89">
        <v>0</v>
      </c>
      <c r="M148" s="89">
        <v>57</v>
      </c>
      <c r="N148" s="89">
        <v>13</v>
      </c>
      <c r="O148" s="89">
        <v>15</v>
      </c>
      <c r="P148" s="89">
        <v>28</v>
      </c>
      <c r="Q148" s="89">
        <v>2</v>
      </c>
      <c r="R148" s="89">
        <v>168</v>
      </c>
      <c r="S148" s="89">
        <v>27</v>
      </c>
      <c r="T148" s="89">
        <v>21</v>
      </c>
      <c r="U148" s="89">
        <v>39</v>
      </c>
      <c r="V148" s="89">
        <v>2</v>
      </c>
    </row>
    <row r="149" spans="1:22" x14ac:dyDescent="0.25">
      <c r="A149" s="88" t="s">
        <v>2</v>
      </c>
      <c r="B149" s="88" t="s">
        <v>210</v>
      </c>
      <c r="C149" s="89">
        <v>114</v>
      </c>
      <c r="D149" s="89">
        <v>19</v>
      </c>
      <c r="E149" s="89">
        <v>10</v>
      </c>
      <c r="F149" s="89">
        <v>27</v>
      </c>
      <c r="G149" s="89">
        <v>0</v>
      </c>
      <c r="H149" s="89">
        <v>80</v>
      </c>
      <c r="I149" s="89">
        <v>28</v>
      </c>
      <c r="J149" s="89">
        <v>27</v>
      </c>
      <c r="K149" s="89">
        <v>12</v>
      </c>
      <c r="L149" s="89">
        <v>0</v>
      </c>
      <c r="M149" s="89">
        <v>111</v>
      </c>
      <c r="N149" s="89">
        <v>17</v>
      </c>
      <c r="O149" s="89">
        <v>34</v>
      </c>
      <c r="P149" s="89">
        <v>51</v>
      </c>
      <c r="Q149" s="89">
        <v>42</v>
      </c>
      <c r="R149" s="89">
        <v>305</v>
      </c>
      <c r="S149" s="89">
        <v>64</v>
      </c>
      <c r="T149" s="89">
        <v>71</v>
      </c>
      <c r="U149" s="89">
        <v>90</v>
      </c>
      <c r="V149" s="89">
        <v>42</v>
      </c>
    </row>
    <row r="150" spans="1:22" x14ac:dyDescent="0.25">
      <c r="A150" s="88" t="s">
        <v>2</v>
      </c>
      <c r="B150" s="88" t="s">
        <v>211</v>
      </c>
      <c r="C150" s="89">
        <v>27</v>
      </c>
      <c r="D150" s="89">
        <v>0</v>
      </c>
      <c r="E150" s="89">
        <v>1</v>
      </c>
      <c r="F150" s="89">
        <v>0</v>
      </c>
      <c r="G150" s="89">
        <v>0</v>
      </c>
      <c r="H150" s="89">
        <v>15</v>
      </c>
      <c r="I150" s="89">
        <v>0</v>
      </c>
      <c r="J150" s="89">
        <v>0</v>
      </c>
      <c r="K150" s="89">
        <v>0</v>
      </c>
      <c r="L150" s="89">
        <v>0</v>
      </c>
      <c r="M150" s="89">
        <v>26</v>
      </c>
      <c r="N150" s="89">
        <v>0</v>
      </c>
      <c r="O150" s="89">
        <v>0</v>
      </c>
      <c r="P150" s="89">
        <v>0</v>
      </c>
      <c r="Q150" s="89">
        <v>0</v>
      </c>
      <c r="R150" s="89">
        <v>68</v>
      </c>
      <c r="S150" s="89">
        <v>0</v>
      </c>
      <c r="T150" s="89">
        <v>1</v>
      </c>
      <c r="U150" s="89">
        <v>0</v>
      </c>
      <c r="V150" s="89">
        <v>0</v>
      </c>
    </row>
    <row r="151" spans="1:22" x14ac:dyDescent="0.25">
      <c r="A151" s="88" t="s">
        <v>77</v>
      </c>
      <c r="B151" s="88" t="s">
        <v>78</v>
      </c>
      <c r="C151" s="89">
        <v>9</v>
      </c>
      <c r="D151" s="89">
        <v>0</v>
      </c>
      <c r="E151" s="89">
        <v>0</v>
      </c>
      <c r="F151" s="89">
        <v>0</v>
      </c>
      <c r="G151" s="89">
        <v>0</v>
      </c>
      <c r="H151" s="89">
        <v>3</v>
      </c>
      <c r="I151" s="89">
        <v>0</v>
      </c>
      <c r="J151" s="89">
        <v>0</v>
      </c>
      <c r="K151" s="89">
        <v>0</v>
      </c>
      <c r="L151" s="89">
        <v>0</v>
      </c>
      <c r="M151" s="89">
        <v>4</v>
      </c>
      <c r="N151" s="89">
        <v>0</v>
      </c>
      <c r="O151" s="89">
        <v>0</v>
      </c>
      <c r="P151" s="89">
        <v>0</v>
      </c>
      <c r="Q151" s="89">
        <v>0</v>
      </c>
      <c r="R151" s="89">
        <v>16</v>
      </c>
      <c r="S151" s="89">
        <v>0</v>
      </c>
      <c r="T151" s="89">
        <v>0</v>
      </c>
      <c r="U151" s="89">
        <v>0</v>
      </c>
      <c r="V151" s="89">
        <v>0</v>
      </c>
    </row>
    <row r="152" spans="1:22" x14ac:dyDescent="0.25">
      <c r="A152" s="88" t="s">
        <v>77</v>
      </c>
      <c r="B152" s="88" t="s">
        <v>79</v>
      </c>
      <c r="C152" s="89">
        <v>49</v>
      </c>
      <c r="D152" s="89">
        <v>1</v>
      </c>
      <c r="E152" s="89">
        <v>3</v>
      </c>
      <c r="F152" s="89">
        <v>0</v>
      </c>
      <c r="G152" s="89">
        <v>0</v>
      </c>
      <c r="H152" s="89">
        <v>44</v>
      </c>
      <c r="I152" s="89">
        <v>0</v>
      </c>
      <c r="J152" s="89">
        <v>0</v>
      </c>
      <c r="K152" s="89">
        <v>0</v>
      </c>
      <c r="L152" s="89">
        <v>0</v>
      </c>
      <c r="M152" s="89">
        <v>49</v>
      </c>
      <c r="N152" s="89">
        <v>0</v>
      </c>
      <c r="O152" s="89">
        <v>0</v>
      </c>
      <c r="P152" s="89">
        <v>0</v>
      </c>
      <c r="Q152" s="89">
        <v>0</v>
      </c>
      <c r="R152" s="89">
        <v>142</v>
      </c>
      <c r="S152" s="89">
        <v>1</v>
      </c>
      <c r="T152" s="89">
        <v>3</v>
      </c>
      <c r="U152" s="89">
        <v>0</v>
      </c>
      <c r="V152" s="89">
        <v>0</v>
      </c>
    </row>
    <row r="153" spans="1:22" x14ac:dyDescent="0.25">
      <c r="A153" s="88" t="s">
        <v>77</v>
      </c>
      <c r="B153" s="88" t="s">
        <v>80</v>
      </c>
      <c r="C153" s="89">
        <v>11</v>
      </c>
      <c r="D153" s="89">
        <v>0</v>
      </c>
      <c r="E153" s="89">
        <v>2</v>
      </c>
      <c r="F153" s="89">
        <v>0</v>
      </c>
      <c r="G153" s="89">
        <v>0</v>
      </c>
      <c r="H153" s="89">
        <v>4</v>
      </c>
      <c r="I153" s="89">
        <v>0</v>
      </c>
      <c r="J153" s="89">
        <v>0</v>
      </c>
      <c r="K153" s="89">
        <v>0</v>
      </c>
      <c r="L153" s="89">
        <v>0</v>
      </c>
      <c r="M153" s="89">
        <v>5</v>
      </c>
      <c r="N153" s="89">
        <v>0</v>
      </c>
      <c r="O153" s="89">
        <v>0</v>
      </c>
      <c r="P153" s="89">
        <v>0</v>
      </c>
      <c r="Q153" s="89">
        <v>0</v>
      </c>
      <c r="R153" s="89">
        <v>20</v>
      </c>
      <c r="S153" s="89">
        <v>0</v>
      </c>
      <c r="T153" s="89">
        <v>2</v>
      </c>
      <c r="U153" s="89">
        <v>0</v>
      </c>
      <c r="V153" s="89">
        <v>0</v>
      </c>
    </row>
    <row r="154" spans="1:22" x14ac:dyDescent="0.25">
      <c r="A154" s="88" t="s">
        <v>77</v>
      </c>
      <c r="B154" s="88" t="s">
        <v>81</v>
      </c>
      <c r="C154" s="89">
        <v>49</v>
      </c>
      <c r="D154" s="89">
        <v>0</v>
      </c>
      <c r="E154" s="89">
        <v>2</v>
      </c>
      <c r="F154" s="89">
        <v>0</v>
      </c>
      <c r="G154" s="89">
        <v>0</v>
      </c>
      <c r="H154" s="89">
        <v>37</v>
      </c>
      <c r="I154" s="89">
        <v>0</v>
      </c>
      <c r="J154" s="89">
        <v>0</v>
      </c>
      <c r="K154" s="89">
        <v>0</v>
      </c>
      <c r="L154" s="89">
        <v>0</v>
      </c>
      <c r="M154" s="89">
        <v>48</v>
      </c>
      <c r="N154" s="89">
        <v>0</v>
      </c>
      <c r="O154" s="89">
        <v>0</v>
      </c>
      <c r="P154" s="89">
        <v>0</v>
      </c>
      <c r="Q154" s="89">
        <v>0</v>
      </c>
      <c r="R154" s="89">
        <v>134</v>
      </c>
      <c r="S154" s="89">
        <v>0</v>
      </c>
      <c r="T154" s="89">
        <v>2</v>
      </c>
      <c r="U154" s="89">
        <v>0</v>
      </c>
      <c r="V154" s="89">
        <v>0</v>
      </c>
    </row>
    <row r="155" spans="1:22" x14ac:dyDescent="0.25">
      <c r="A155" s="88" t="s">
        <v>77</v>
      </c>
      <c r="B155" s="88" t="s">
        <v>82</v>
      </c>
      <c r="C155" s="89">
        <v>8</v>
      </c>
      <c r="D155" s="89">
        <v>0</v>
      </c>
      <c r="E155" s="89">
        <v>0</v>
      </c>
      <c r="F155" s="89">
        <v>0</v>
      </c>
      <c r="G155" s="89">
        <v>0</v>
      </c>
      <c r="H155" s="89">
        <v>4</v>
      </c>
      <c r="I155" s="89">
        <v>0</v>
      </c>
      <c r="J155" s="89">
        <v>0</v>
      </c>
      <c r="K155" s="89">
        <v>0</v>
      </c>
      <c r="L155" s="89">
        <v>0</v>
      </c>
      <c r="M155" s="89">
        <v>7</v>
      </c>
      <c r="N155" s="89">
        <v>0</v>
      </c>
      <c r="O155" s="89">
        <v>0</v>
      </c>
      <c r="P155" s="89">
        <v>0</v>
      </c>
      <c r="Q155" s="89">
        <v>0</v>
      </c>
      <c r="R155" s="89">
        <v>19</v>
      </c>
      <c r="S155" s="89">
        <v>0</v>
      </c>
      <c r="T155" s="89">
        <v>0</v>
      </c>
      <c r="U155" s="89">
        <v>0</v>
      </c>
      <c r="V155" s="89">
        <v>0</v>
      </c>
    </row>
    <row r="156" spans="1:22" x14ac:dyDescent="0.25">
      <c r="A156" s="88" t="s">
        <v>77</v>
      </c>
      <c r="B156" s="88" t="s">
        <v>83</v>
      </c>
      <c r="C156" s="89">
        <v>1</v>
      </c>
      <c r="D156" s="89">
        <v>0</v>
      </c>
      <c r="E156" s="89">
        <v>0</v>
      </c>
      <c r="F156" s="89">
        <v>0</v>
      </c>
      <c r="G156" s="89">
        <v>0</v>
      </c>
      <c r="H156" s="89">
        <v>1</v>
      </c>
      <c r="I156" s="89">
        <v>0</v>
      </c>
      <c r="J156" s="89">
        <v>0</v>
      </c>
      <c r="K156" s="89">
        <v>0</v>
      </c>
      <c r="L156" s="89">
        <v>0</v>
      </c>
      <c r="M156" s="89">
        <v>0</v>
      </c>
      <c r="N156" s="89">
        <v>0</v>
      </c>
      <c r="O156" s="89">
        <v>0</v>
      </c>
      <c r="P156" s="89">
        <v>0</v>
      </c>
      <c r="Q156" s="89">
        <v>0</v>
      </c>
      <c r="R156" s="89">
        <v>2</v>
      </c>
      <c r="S156" s="89">
        <v>0</v>
      </c>
      <c r="T156" s="89">
        <v>0</v>
      </c>
      <c r="U156" s="89">
        <v>0</v>
      </c>
      <c r="V156" s="89">
        <v>0</v>
      </c>
    </row>
    <row r="157" spans="1:22" x14ac:dyDescent="0.25">
      <c r="A157" s="88" t="s">
        <v>77</v>
      </c>
      <c r="B157" s="88" t="s">
        <v>84</v>
      </c>
      <c r="C157" s="89">
        <v>7</v>
      </c>
      <c r="D157" s="89">
        <v>0</v>
      </c>
      <c r="E157" s="89">
        <v>0</v>
      </c>
      <c r="F157" s="89">
        <v>0</v>
      </c>
      <c r="G157" s="89">
        <v>0</v>
      </c>
      <c r="H157" s="89">
        <v>0</v>
      </c>
      <c r="I157" s="89">
        <v>0</v>
      </c>
      <c r="J157" s="89">
        <v>0</v>
      </c>
      <c r="K157" s="89">
        <v>0</v>
      </c>
      <c r="L157" s="89">
        <v>0</v>
      </c>
      <c r="M157" s="89">
        <v>0</v>
      </c>
      <c r="N157" s="89">
        <v>0</v>
      </c>
      <c r="O157" s="89">
        <v>0</v>
      </c>
      <c r="P157" s="89">
        <v>0</v>
      </c>
      <c r="Q157" s="89">
        <v>0</v>
      </c>
      <c r="R157" s="89">
        <v>7</v>
      </c>
      <c r="S157" s="89">
        <v>0</v>
      </c>
      <c r="T157" s="89">
        <v>0</v>
      </c>
      <c r="U157" s="89">
        <v>0</v>
      </c>
      <c r="V157" s="89">
        <v>0</v>
      </c>
    </row>
    <row r="158" spans="1:22" x14ac:dyDescent="0.25">
      <c r="A158" s="88" t="s">
        <v>77</v>
      </c>
      <c r="B158" s="88" t="s">
        <v>85</v>
      </c>
      <c r="C158" s="89">
        <v>36</v>
      </c>
      <c r="D158" s="89">
        <v>0</v>
      </c>
      <c r="E158" s="89">
        <v>3</v>
      </c>
      <c r="F158" s="89">
        <v>0</v>
      </c>
      <c r="G158" s="89">
        <v>0</v>
      </c>
      <c r="H158" s="89">
        <v>28</v>
      </c>
      <c r="I158" s="89">
        <v>0</v>
      </c>
      <c r="J158" s="89">
        <v>0</v>
      </c>
      <c r="K158" s="89">
        <v>0</v>
      </c>
      <c r="L158" s="89">
        <v>0</v>
      </c>
      <c r="M158" s="89">
        <v>32</v>
      </c>
      <c r="N158" s="89">
        <v>0</v>
      </c>
      <c r="O158" s="89">
        <v>0</v>
      </c>
      <c r="P158" s="89">
        <v>0</v>
      </c>
      <c r="Q158" s="89">
        <v>0</v>
      </c>
      <c r="R158" s="89">
        <v>96</v>
      </c>
      <c r="S158" s="89">
        <v>0</v>
      </c>
      <c r="T158" s="89">
        <v>3</v>
      </c>
      <c r="U158" s="89">
        <v>0</v>
      </c>
      <c r="V158" s="89">
        <v>0</v>
      </c>
    </row>
    <row r="159" spans="1:22" x14ac:dyDescent="0.25">
      <c r="A159" s="88" t="s">
        <v>77</v>
      </c>
      <c r="B159" s="88" t="s">
        <v>258</v>
      </c>
      <c r="C159" s="89">
        <v>0</v>
      </c>
      <c r="D159" s="89">
        <v>0</v>
      </c>
      <c r="E159" s="89">
        <v>0</v>
      </c>
      <c r="F159" s="89">
        <v>0</v>
      </c>
      <c r="G159" s="89">
        <v>0</v>
      </c>
      <c r="H159" s="89">
        <v>0</v>
      </c>
      <c r="I159" s="89">
        <v>0</v>
      </c>
      <c r="J159" s="89">
        <v>0</v>
      </c>
      <c r="K159" s="89">
        <v>0</v>
      </c>
      <c r="L159" s="89">
        <v>0</v>
      </c>
      <c r="M159" s="89">
        <v>0</v>
      </c>
      <c r="N159" s="89">
        <v>0</v>
      </c>
      <c r="O159" s="89">
        <v>0</v>
      </c>
      <c r="P159" s="89">
        <v>0</v>
      </c>
      <c r="Q159" s="89">
        <v>0</v>
      </c>
      <c r="R159" s="89">
        <v>0</v>
      </c>
      <c r="S159" s="89">
        <v>0</v>
      </c>
      <c r="T159" s="89">
        <v>0</v>
      </c>
      <c r="U159" s="89">
        <v>0</v>
      </c>
      <c r="V159" s="89">
        <v>0</v>
      </c>
    </row>
    <row r="160" spans="1:22" x14ac:dyDescent="0.25">
      <c r="A160" s="88" t="s">
        <v>77</v>
      </c>
      <c r="B160" s="88" t="s">
        <v>4</v>
      </c>
      <c r="C160" s="89">
        <v>107</v>
      </c>
      <c r="D160" s="89">
        <v>2</v>
      </c>
      <c r="E160" s="89">
        <v>6</v>
      </c>
      <c r="F160" s="89">
        <v>0</v>
      </c>
      <c r="G160" s="89">
        <v>0</v>
      </c>
      <c r="H160" s="89">
        <v>100</v>
      </c>
      <c r="I160" s="89">
        <v>0</v>
      </c>
      <c r="J160" s="89">
        <v>2</v>
      </c>
      <c r="K160" s="89">
        <v>0</v>
      </c>
      <c r="L160" s="89">
        <v>0</v>
      </c>
      <c r="M160" s="89">
        <v>105</v>
      </c>
      <c r="N160" s="89">
        <v>0</v>
      </c>
      <c r="O160" s="89">
        <v>3</v>
      </c>
      <c r="P160" s="89">
        <v>0</v>
      </c>
      <c r="Q160" s="89">
        <v>0</v>
      </c>
      <c r="R160" s="89">
        <v>312</v>
      </c>
      <c r="S160" s="89">
        <v>2</v>
      </c>
      <c r="T160" s="89">
        <v>11</v>
      </c>
      <c r="U160" s="89">
        <v>0</v>
      </c>
      <c r="V160" s="89">
        <v>0</v>
      </c>
    </row>
    <row r="161" spans="1:22" x14ac:dyDescent="0.25">
      <c r="A161" s="88" t="s">
        <v>77</v>
      </c>
      <c r="B161" s="88" t="s">
        <v>86</v>
      </c>
      <c r="C161" s="89">
        <v>26</v>
      </c>
      <c r="D161" s="89">
        <v>0</v>
      </c>
      <c r="E161" s="89">
        <v>2</v>
      </c>
      <c r="F161" s="89">
        <v>0</v>
      </c>
      <c r="G161" s="89">
        <v>0</v>
      </c>
      <c r="H161" s="89">
        <v>22</v>
      </c>
      <c r="I161" s="89">
        <v>0</v>
      </c>
      <c r="J161" s="89">
        <v>0</v>
      </c>
      <c r="K161" s="89">
        <v>0</v>
      </c>
      <c r="L161" s="89">
        <v>0</v>
      </c>
      <c r="M161" s="89">
        <v>26</v>
      </c>
      <c r="N161" s="89">
        <v>0</v>
      </c>
      <c r="O161" s="89">
        <v>0</v>
      </c>
      <c r="P161" s="89">
        <v>0</v>
      </c>
      <c r="Q161" s="89">
        <v>0</v>
      </c>
      <c r="R161" s="89">
        <v>74</v>
      </c>
      <c r="S161" s="89">
        <v>0</v>
      </c>
      <c r="T161" s="89">
        <v>2</v>
      </c>
      <c r="U161" s="89">
        <v>0</v>
      </c>
      <c r="V161" s="89">
        <v>0</v>
      </c>
    </row>
    <row r="162" spans="1:22" x14ac:dyDescent="0.25">
      <c r="A162" s="88" t="s">
        <v>77</v>
      </c>
      <c r="B162" s="88" t="s">
        <v>87</v>
      </c>
      <c r="C162" s="89">
        <v>14</v>
      </c>
      <c r="D162" s="89">
        <v>0</v>
      </c>
      <c r="E162" s="89">
        <v>1</v>
      </c>
      <c r="F162" s="89">
        <v>0</v>
      </c>
      <c r="G162" s="89">
        <v>0</v>
      </c>
      <c r="H162" s="89">
        <v>12</v>
      </c>
      <c r="I162" s="89">
        <v>0</v>
      </c>
      <c r="J162" s="89">
        <v>0</v>
      </c>
      <c r="K162" s="89">
        <v>0</v>
      </c>
      <c r="L162" s="89">
        <v>0</v>
      </c>
      <c r="M162" s="89">
        <v>14</v>
      </c>
      <c r="N162" s="89">
        <v>0</v>
      </c>
      <c r="O162" s="89">
        <v>0</v>
      </c>
      <c r="P162" s="89">
        <v>0</v>
      </c>
      <c r="Q162" s="89">
        <v>0</v>
      </c>
      <c r="R162" s="89">
        <v>40</v>
      </c>
      <c r="S162" s="89">
        <v>0</v>
      </c>
      <c r="T162" s="89">
        <v>1</v>
      </c>
      <c r="U162" s="89">
        <v>0</v>
      </c>
      <c r="V162" s="89">
        <v>0</v>
      </c>
    </row>
    <row r="163" spans="1:22" x14ac:dyDescent="0.25">
      <c r="A163" s="88" t="s">
        <v>77</v>
      </c>
      <c r="B163" s="88" t="s">
        <v>88</v>
      </c>
      <c r="C163" s="89">
        <v>25</v>
      </c>
      <c r="D163" s="89">
        <v>1</v>
      </c>
      <c r="E163" s="89">
        <v>3</v>
      </c>
      <c r="F163" s="89">
        <v>0</v>
      </c>
      <c r="G163" s="89">
        <v>0</v>
      </c>
      <c r="H163" s="89">
        <v>23</v>
      </c>
      <c r="I163" s="89">
        <v>0</v>
      </c>
      <c r="J163" s="89">
        <v>0</v>
      </c>
      <c r="K163" s="89">
        <v>0</v>
      </c>
      <c r="L163" s="89">
        <v>0</v>
      </c>
      <c r="M163" s="89">
        <v>24</v>
      </c>
      <c r="N163" s="89">
        <v>0</v>
      </c>
      <c r="O163" s="89">
        <v>0</v>
      </c>
      <c r="P163" s="89">
        <v>0</v>
      </c>
      <c r="Q163" s="89">
        <v>0</v>
      </c>
      <c r="R163" s="89">
        <v>72</v>
      </c>
      <c r="S163" s="89">
        <v>1</v>
      </c>
      <c r="T163" s="89">
        <v>3</v>
      </c>
      <c r="U163" s="89">
        <v>0</v>
      </c>
      <c r="V163" s="89">
        <v>0</v>
      </c>
    </row>
    <row r="164" spans="1:22" x14ac:dyDescent="0.25">
      <c r="A164" s="88" t="s">
        <v>77</v>
      </c>
      <c r="B164" s="88" t="s">
        <v>89</v>
      </c>
      <c r="C164" s="89">
        <v>13</v>
      </c>
      <c r="D164" s="89">
        <v>0</v>
      </c>
      <c r="E164" s="89">
        <v>1</v>
      </c>
      <c r="F164" s="89">
        <v>0</v>
      </c>
      <c r="G164" s="89">
        <v>0</v>
      </c>
      <c r="H164" s="89">
        <v>10</v>
      </c>
      <c r="I164" s="89">
        <v>0</v>
      </c>
      <c r="J164" s="89">
        <v>0</v>
      </c>
      <c r="K164" s="89">
        <v>0</v>
      </c>
      <c r="L164" s="89">
        <v>0</v>
      </c>
      <c r="M164" s="89">
        <v>12</v>
      </c>
      <c r="N164" s="89">
        <v>0</v>
      </c>
      <c r="O164" s="89">
        <v>0</v>
      </c>
      <c r="P164" s="89">
        <v>0</v>
      </c>
      <c r="Q164" s="89">
        <v>0</v>
      </c>
      <c r="R164" s="89">
        <v>35</v>
      </c>
      <c r="S164" s="89">
        <v>0</v>
      </c>
      <c r="T164" s="89">
        <v>1</v>
      </c>
      <c r="U164" s="89">
        <v>0</v>
      </c>
      <c r="V164" s="89">
        <v>0</v>
      </c>
    </row>
    <row r="165" spans="1:22" x14ac:dyDescent="0.25">
      <c r="A165" s="88" t="s">
        <v>77</v>
      </c>
      <c r="B165" s="88" t="s">
        <v>90</v>
      </c>
      <c r="C165" s="89">
        <v>15</v>
      </c>
      <c r="D165" s="89">
        <v>0</v>
      </c>
      <c r="E165" s="89">
        <v>2</v>
      </c>
      <c r="F165" s="89">
        <v>0</v>
      </c>
      <c r="G165" s="89">
        <v>0</v>
      </c>
      <c r="H165" s="89">
        <v>10</v>
      </c>
      <c r="I165" s="89">
        <v>0</v>
      </c>
      <c r="J165" s="89">
        <v>0</v>
      </c>
      <c r="K165" s="89">
        <v>0</v>
      </c>
      <c r="L165" s="89">
        <v>0</v>
      </c>
      <c r="M165" s="89">
        <v>15</v>
      </c>
      <c r="N165" s="89">
        <v>0</v>
      </c>
      <c r="O165" s="89">
        <v>0</v>
      </c>
      <c r="P165" s="89">
        <v>0</v>
      </c>
      <c r="Q165" s="89">
        <v>0</v>
      </c>
      <c r="R165" s="89">
        <v>40</v>
      </c>
      <c r="S165" s="89">
        <v>0</v>
      </c>
      <c r="T165" s="89">
        <v>2</v>
      </c>
      <c r="U165" s="89">
        <v>0</v>
      </c>
      <c r="V165" s="89">
        <v>0</v>
      </c>
    </row>
    <row r="166" spans="1:22" x14ac:dyDescent="0.25">
      <c r="A166" s="88" t="s">
        <v>77</v>
      </c>
      <c r="B166" s="88" t="s">
        <v>91</v>
      </c>
      <c r="C166" s="89">
        <v>235</v>
      </c>
      <c r="D166" s="89">
        <v>7</v>
      </c>
      <c r="E166" s="89">
        <v>21</v>
      </c>
      <c r="F166" s="89">
        <v>0</v>
      </c>
      <c r="G166" s="89">
        <v>0</v>
      </c>
      <c r="H166" s="89">
        <v>223</v>
      </c>
      <c r="I166" s="89">
        <v>3</v>
      </c>
      <c r="J166" s="89">
        <v>4</v>
      </c>
      <c r="K166" s="89">
        <v>0</v>
      </c>
      <c r="L166" s="89">
        <v>0</v>
      </c>
      <c r="M166" s="89">
        <v>232</v>
      </c>
      <c r="N166" s="89">
        <v>0</v>
      </c>
      <c r="O166" s="89">
        <v>15</v>
      </c>
      <c r="P166" s="89">
        <v>0</v>
      </c>
      <c r="Q166" s="89">
        <v>0</v>
      </c>
      <c r="R166" s="89">
        <v>690</v>
      </c>
      <c r="S166" s="89">
        <v>10</v>
      </c>
      <c r="T166" s="89">
        <v>40</v>
      </c>
      <c r="U166" s="89">
        <v>0</v>
      </c>
      <c r="V166" s="89">
        <v>0</v>
      </c>
    </row>
    <row r="167" spans="1:22" x14ac:dyDescent="0.25">
      <c r="A167" s="88" t="s">
        <v>77</v>
      </c>
      <c r="B167" s="88" t="s">
        <v>92</v>
      </c>
      <c r="C167" s="89">
        <v>283</v>
      </c>
      <c r="D167" s="89">
        <v>13</v>
      </c>
      <c r="E167" s="89">
        <v>20</v>
      </c>
      <c r="F167" s="89">
        <v>0</v>
      </c>
      <c r="G167" s="89">
        <v>0</v>
      </c>
      <c r="H167" s="89">
        <v>280</v>
      </c>
      <c r="I167" s="89">
        <v>2</v>
      </c>
      <c r="J167" s="89">
        <v>7</v>
      </c>
      <c r="K167" s="89">
        <v>0</v>
      </c>
      <c r="L167" s="89">
        <v>0</v>
      </c>
      <c r="M167" s="89">
        <v>282</v>
      </c>
      <c r="N167" s="89">
        <v>0</v>
      </c>
      <c r="O167" s="89">
        <v>25</v>
      </c>
      <c r="P167" s="89">
        <v>0</v>
      </c>
      <c r="Q167" s="89">
        <v>0</v>
      </c>
      <c r="R167" s="89">
        <v>845</v>
      </c>
      <c r="S167" s="89">
        <v>15</v>
      </c>
      <c r="T167" s="89">
        <v>52</v>
      </c>
      <c r="U167" s="89">
        <v>0</v>
      </c>
      <c r="V167" s="89">
        <v>0</v>
      </c>
    </row>
    <row r="168" spans="1:22" x14ac:dyDescent="0.25">
      <c r="A168" s="88" t="s">
        <v>77</v>
      </c>
      <c r="B168" s="88" t="s">
        <v>219</v>
      </c>
      <c r="C168" s="89">
        <v>143</v>
      </c>
      <c r="D168" s="89">
        <v>6</v>
      </c>
      <c r="E168" s="89">
        <v>14</v>
      </c>
      <c r="F168" s="89">
        <v>0</v>
      </c>
      <c r="G168" s="89">
        <v>0</v>
      </c>
      <c r="H168" s="89">
        <v>139</v>
      </c>
      <c r="I168" s="89">
        <v>0</v>
      </c>
      <c r="J168" s="89">
        <v>4</v>
      </c>
      <c r="K168" s="89">
        <v>0</v>
      </c>
      <c r="L168" s="89">
        <v>0</v>
      </c>
      <c r="M168" s="89">
        <v>143</v>
      </c>
      <c r="N168" s="89">
        <v>0</v>
      </c>
      <c r="O168" s="89">
        <v>9</v>
      </c>
      <c r="P168" s="89">
        <v>0</v>
      </c>
      <c r="Q168" s="89">
        <v>0</v>
      </c>
      <c r="R168" s="89">
        <v>425</v>
      </c>
      <c r="S168" s="89">
        <v>6</v>
      </c>
      <c r="T168" s="89">
        <v>27</v>
      </c>
      <c r="U168" s="89">
        <v>0</v>
      </c>
      <c r="V168" s="89">
        <v>0</v>
      </c>
    </row>
    <row r="169" spans="1:22" x14ac:dyDescent="0.25">
      <c r="A169" s="88" t="s">
        <v>77</v>
      </c>
      <c r="B169" s="88" t="s">
        <v>93</v>
      </c>
      <c r="C169" s="89">
        <v>26</v>
      </c>
      <c r="D169" s="89">
        <v>0</v>
      </c>
      <c r="E169" s="89">
        <v>3</v>
      </c>
      <c r="F169" s="89">
        <v>0</v>
      </c>
      <c r="G169" s="89">
        <v>0</v>
      </c>
      <c r="H169" s="89">
        <v>20</v>
      </c>
      <c r="I169" s="89">
        <v>0</v>
      </c>
      <c r="J169" s="89">
        <v>0</v>
      </c>
      <c r="K169" s="89">
        <v>0</v>
      </c>
      <c r="L169" s="89">
        <v>0</v>
      </c>
      <c r="M169" s="89">
        <v>26</v>
      </c>
      <c r="N169" s="89">
        <v>0</v>
      </c>
      <c r="O169" s="89">
        <v>0</v>
      </c>
      <c r="P169" s="89">
        <v>0</v>
      </c>
      <c r="Q169" s="89">
        <v>0</v>
      </c>
      <c r="R169" s="89">
        <v>72</v>
      </c>
      <c r="S169" s="89">
        <v>0</v>
      </c>
      <c r="T169" s="89">
        <v>3</v>
      </c>
      <c r="U169" s="89">
        <v>0</v>
      </c>
      <c r="V169" s="89">
        <v>0</v>
      </c>
    </row>
    <row r="170" spans="1:22" x14ac:dyDescent="0.25">
      <c r="A170" s="88" t="s">
        <v>77</v>
      </c>
      <c r="B170" s="88" t="s">
        <v>94</v>
      </c>
      <c r="C170" s="89">
        <v>2</v>
      </c>
      <c r="D170" s="89">
        <v>0</v>
      </c>
      <c r="E170" s="89">
        <v>0</v>
      </c>
      <c r="F170" s="89">
        <v>0</v>
      </c>
      <c r="G170" s="89">
        <v>0</v>
      </c>
      <c r="H170" s="89">
        <v>0</v>
      </c>
      <c r="I170" s="89">
        <v>0</v>
      </c>
      <c r="J170" s="89">
        <v>0</v>
      </c>
      <c r="K170" s="89">
        <v>0</v>
      </c>
      <c r="L170" s="89">
        <v>0</v>
      </c>
      <c r="M170" s="89">
        <v>0</v>
      </c>
      <c r="N170" s="89">
        <v>0</v>
      </c>
      <c r="O170" s="89">
        <v>0</v>
      </c>
      <c r="P170" s="89">
        <v>0</v>
      </c>
      <c r="Q170" s="89">
        <v>0</v>
      </c>
      <c r="R170" s="89">
        <v>2</v>
      </c>
      <c r="S170" s="89">
        <v>0</v>
      </c>
      <c r="T170" s="89">
        <v>0</v>
      </c>
      <c r="U170" s="89">
        <v>0</v>
      </c>
      <c r="V170" s="89">
        <v>0</v>
      </c>
    </row>
    <row r="171" spans="1:22" x14ac:dyDescent="0.25">
      <c r="A171" s="88" t="s">
        <v>77</v>
      </c>
      <c r="B171" s="88" t="s">
        <v>95</v>
      </c>
      <c r="C171" s="89">
        <v>5</v>
      </c>
      <c r="D171" s="89">
        <v>0</v>
      </c>
      <c r="E171" s="89">
        <v>0</v>
      </c>
      <c r="F171" s="89">
        <v>0</v>
      </c>
      <c r="G171" s="89">
        <v>0</v>
      </c>
      <c r="H171" s="89">
        <v>0</v>
      </c>
      <c r="I171" s="89">
        <v>0</v>
      </c>
      <c r="J171" s="89">
        <v>0</v>
      </c>
      <c r="K171" s="89">
        <v>0</v>
      </c>
      <c r="L171" s="89">
        <v>0</v>
      </c>
      <c r="M171" s="89">
        <v>1</v>
      </c>
      <c r="N171" s="89">
        <v>0</v>
      </c>
      <c r="O171" s="89">
        <v>0</v>
      </c>
      <c r="P171" s="89">
        <v>0</v>
      </c>
      <c r="Q171" s="89">
        <v>0</v>
      </c>
      <c r="R171" s="89">
        <v>6</v>
      </c>
      <c r="S171" s="89">
        <v>0</v>
      </c>
      <c r="T171" s="89">
        <v>0</v>
      </c>
      <c r="U171" s="89">
        <v>0</v>
      </c>
      <c r="V171" s="89">
        <v>0</v>
      </c>
    </row>
    <row r="172" spans="1:22" x14ac:dyDescent="0.25">
      <c r="A172" s="88" t="s">
        <v>77</v>
      </c>
      <c r="B172" s="88" t="s">
        <v>96</v>
      </c>
      <c r="C172" s="89">
        <v>118</v>
      </c>
      <c r="D172" s="89">
        <v>0</v>
      </c>
      <c r="E172" s="89">
        <v>5</v>
      </c>
      <c r="F172" s="89">
        <v>0</v>
      </c>
      <c r="G172" s="89">
        <v>0</v>
      </c>
      <c r="H172" s="89">
        <v>86</v>
      </c>
      <c r="I172" s="89">
        <v>0</v>
      </c>
      <c r="J172" s="89">
        <v>2</v>
      </c>
      <c r="K172" s="89">
        <v>0</v>
      </c>
      <c r="L172" s="89">
        <v>0</v>
      </c>
      <c r="M172" s="89">
        <v>118</v>
      </c>
      <c r="N172" s="89">
        <v>0</v>
      </c>
      <c r="O172" s="89">
        <v>2</v>
      </c>
      <c r="P172" s="89">
        <v>0</v>
      </c>
      <c r="Q172" s="89">
        <v>0</v>
      </c>
      <c r="R172" s="89">
        <v>322</v>
      </c>
      <c r="S172" s="89">
        <v>0</v>
      </c>
      <c r="T172" s="89">
        <v>9</v>
      </c>
      <c r="U172" s="89">
        <v>0</v>
      </c>
      <c r="V172" s="89">
        <v>0</v>
      </c>
    </row>
    <row r="173" spans="1:22" x14ac:dyDescent="0.25">
      <c r="A173" s="88" t="s">
        <v>77</v>
      </c>
      <c r="B173" s="88" t="s">
        <v>97</v>
      </c>
      <c r="C173" s="89">
        <v>34</v>
      </c>
      <c r="D173" s="89">
        <v>0</v>
      </c>
      <c r="E173" s="89">
        <v>3</v>
      </c>
      <c r="F173" s="89">
        <v>0</v>
      </c>
      <c r="G173" s="89">
        <v>0</v>
      </c>
      <c r="H173" s="89">
        <v>21</v>
      </c>
      <c r="I173" s="89">
        <v>0</v>
      </c>
      <c r="J173" s="89">
        <v>0</v>
      </c>
      <c r="K173" s="89">
        <v>0</v>
      </c>
      <c r="L173" s="89">
        <v>0</v>
      </c>
      <c r="M173" s="89">
        <v>34</v>
      </c>
      <c r="N173" s="89">
        <v>0</v>
      </c>
      <c r="O173" s="89">
        <v>0</v>
      </c>
      <c r="P173" s="89">
        <v>0</v>
      </c>
      <c r="Q173" s="89">
        <v>0</v>
      </c>
      <c r="R173" s="89">
        <v>89</v>
      </c>
      <c r="S173" s="89">
        <v>0</v>
      </c>
      <c r="T173" s="89">
        <v>3</v>
      </c>
      <c r="U173" s="89">
        <v>0</v>
      </c>
      <c r="V173" s="89">
        <v>0</v>
      </c>
    </row>
    <row r="174" spans="1:22" x14ac:dyDescent="0.25">
      <c r="A174" s="88" t="s">
        <v>77</v>
      </c>
      <c r="B174" s="88" t="s">
        <v>98</v>
      </c>
      <c r="C174" s="89">
        <v>22</v>
      </c>
      <c r="D174" s="89">
        <v>0</v>
      </c>
      <c r="E174" s="89">
        <v>1</v>
      </c>
      <c r="F174" s="89">
        <v>0</v>
      </c>
      <c r="G174" s="89">
        <v>0</v>
      </c>
      <c r="H174" s="89">
        <v>9</v>
      </c>
      <c r="I174" s="89">
        <v>0</v>
      </c>
      <c r="J174" s="89">
        <v>0</v>
      </c>
      <c r="K174" s="89">
        <v>0</v>
      </c>
      <c r="L174" s="89">
        <v>0</v>
      </c>
      <c r="M174" s="89">
        <v>16</v>
      </c>
      <c r="N174" s="89">
        <v>0</v>
      </c>
      <c r="O174" s="89">
        <v>0</v>
      </c>
      <c r="P174" s="89">
        <v>0</v>
      </c>
      <c r="Q174" s="89">
        <v>0</v>
      </c>
      <c r="R174" s="89">
        <v>47</v>
      </c>
      <c r="S174" s="89">
        <v>0</v>
      </c>
      <c r="T174" s="89">
        <v>1</v>
      </c>
      <c r="U174" s="89">
        <v>0</v>
      </c>
      <c r="V174" s="89">
        <v>0</v>
      </c>
    </row>
    <row r="175" spans="1:22" x14ac:dyDescent="0.25">
      <c r="A175" s="88" t="s">
        <v>77</v>
      </c>
      <c r="B175" s="88" t="s">
        <v>99</v>
      </c>
      <c r="C175" s="89">
        <v>2</v>
      </c>
      <c r="D175" s="89">
        <v>0</v>
      </c>
      <c r="E175" s="89">
        <v>0</v>
      </c>
      <c r="F175" s="89">
        <v>0</v>
      </c>
      <c r="G175" s="89">
        <v>0</v>
      </c>
      <c r="H175" s="89">
        <v>2</v>
      </c>
      <c r="I175" s="89">
        <v>0</v>
      </c>
      <c r="J175" s="89">
        <v>0</v>
      </c>
      <c r="K175" s="89">
        <v>0</v>
      </c>
      <c r="L175" s="89">
        <v>0</v>
      </c>
      <c r="M175" s="89">
        <v>2</v>
      </c>
      <c r="N175" s="89">
        <v>0</v>
      </c>
      <c r="O175" s="89">
        <v>0</v>
      </c>
      <c r="P175" s="89">
        <v>0</v>
      </c>
      <c r="Q175" s="89">
        <v>0</v>
      </c>
      <c r="R175" s="89">
        <v>6</v>
      </c>
      <c r="S175" s="89">
        <v>0</v>
      </c>
      <c r="T175" s="89">
        <v>0</v>
      </c>
      <c r="U175" s="89">
        <v>0</v>
      </c>
      <c r="V175" s="89">
        <v>0</v>
      </c>
    </row>
    <row r="176" spans="1:22" x14ac:dyDescent="0.25">
      <c r="A176" s="88" t="s">
        <v>77</v>
      </c>
      <c r="B176" s="88" t="s">
        <v>100</v>
      </c>
      <c r="C176" s="89">
        <v>1</v>
      </c>
      <c r="D176" s="89">
        <v>0</v>
      </c>
      <c r="E176" s="89">
        <v>0</v>
      </c>
      <c r="F176" s="89">
        <v>0</v>
      </c>
      <c r="G176" s="89">
        <v>0</v>
      </c>
      <c r="H176" s="89">
        <v>0</v>
      </c>
      <c r="I176" s="89">
        <v>0</v>
      </c>
      <c r="J176" s="89">
        <v>0</v>
      </c>
      <c r="K176" s="89">
        <v>0</v>
      </c>
      <c r="L176" s="89">
        <v>0</v>
      </c>
      <c r="M176" s="89">
        <v>0</v>
      </c>
      <c r="N176" s="89">
        <v>0</v>
      </c>
      <c r="O176" s="89">
        <v>0</v>
      </c>
      <c r="P176" s="89">
        <v>0</v>
      </c>
      <c r="Q176" s="89">
        <v>0</v>
      </c>
      <c r="R176" s="89">
        <v>1</v>
      </c>
      <c r="S176" s="89">
        <v>0</v>
      </c>
      <c r="T176" s="89">
        <v>0</v>
      </c>
      <c r="U176" s="89">
        <v>0</v>
      </c>
      <c r="V176" s="89">
        <v>0</v>
      </c>
    </row>
    <row r="177" spans="1:22" x14ac:dyDescent="0.25">
      <c r="A177" s="88" t="s">
        <v>77</v>
      </c>
      <c r="B177" s="88" t="s">
        <v>101</v>
      </c>
      <c r="C177" s="89">
        <v>102</v>
      </c>
      <c r="D177" s="89">
        <v>1</v>
      </c>
      <c r="E177" s="89">
        <v>5</v>
      </c>
      <c r="F177" s="89">
        <v>0</v>
      </c>
      <c r="G177" s="89">
        <v>0</v>
      </c>
      <c r="H177" s="89">
        <v>92</v>
      </c>
      <c r="I177" s="89">
        <v>0</v>
      </c>
      <c r="J177" s="89">
        <v>0</v>
      </c>
      <c r="K177" s="89">
        <v>0</v>
      </c>
      <c r="L177" s="89">
        <v>0</v>
      </c>
      <c r="M177" s="89">
        <v>102</v>
      </c>
      <c r="N177" s="89">
        <v>0</v>
      </c>
      <c r="O177" s="89">
        <v>0</v>
      </c>
      <c r="P177" s="89">
        <v>0</v>
      </c>
      <c r="Q177" s="89">
        <v>0</v>
      </c>
      <c r="R177" s="89">
        <v>296</v>
      </c>
      <c r="S177" s="89">
        <v>1</v>
      </c>
      <c r="T177" s="89">
        <v>5</v>
      </c>
      <c r="U177" s="89">
        <v>0</v>
      </c>
      <c r="V177" s="89">
        <v>0</v>
      </c>
    </row>
    <row r="178" spans="1:22" x14ac:dyDescent="0.25">
      <c r="A178" s="88" t="s">
        <v>77</v>
      </c>
      <c r="B178" s="88" t="s">
        <v>102</v>
      </c>
      <c r="C178" s="89">
        <v>7</v>
      </c>
      <c r="D178" s="89">
        <v>0</v>
      </c>
      <c r="E178" s="89">
        <v>0</v>
      </c>
      <c r="F178" s="89">
        <v>0</v>
      </c>
      <c r="G178" s="89">
        <v>0</v>
      </c>
      <c r="H178" s="89">
        <v>3</v>
      </c>
      <c r="I178" s="89">
        <v>0</v>
      </c>
      <c r="J178" s="89">
        <v>0</v>
      </c>
      <c r="K178" s="89">
        <v>0</v>
      </c>
      <c r="L178" s="89">
        <v>0</v>
      </c>
      <c r="M178" s="89">
        <v>7</v>
      </c>
      <c r="N178" s="89">
        <v>0</v>
      </c>
      <c r="O178" s="89">
        <v>0</v>
      </c>
      <c r="P178" s="89">
        <v>0</v>
      </c>
      <c r="Q178" s="89">
        <v>0</v>
      </c>
      <c r="R178" s="89">
        <v>17</v>
      </c>
      <c r="S178" s="89">
        <v>0</v>
      </c>
      <c r="T178" s="89">
        <v>0</v>
      </c>
      <c r="U178" s="89">
        <v>0</v>
      </c>
      <c r="V178" s="89">
        <v>0</v>
      </c>
    </row>
    <row r="179" spans="1:22" x14ac:dyDescent="0.25">
      <c r="A179" s="88" t="s">
        <v>77</v>
      </c>
      <c r="B179" s="88" t="s">
        <v>103</v>
      </c>
      <c r="C179" s="89">
        <v>6</v>
      </c>
      <c r="D179" s="89">
        <v>0</v>
      </c>
      <c r="E179" s="89">
        <v>0</v>
      </c>
      <c r="F179" s="89">
        <v>0</v>
      </c>
      <c r="G179" s="89">
        <v>0</v>
      </c>
      <c r="H179" s="89">
        <v>1</v>
      </c>
      <c r="I179" s="89">
        <v>0</v>
      </c>
      <c r="J179" s="89">
        <v>0</v>
      </c>
      <c r="K179" s="89">
        <v>0</v>
      </c>
      <c r="L179" s="89">
        <v>0</v>
      </c>
      <c r="M179" s="89">
        <v>0</v>
      </c>
      <c r="N179" s="89">
        <v>0</v>
      </c>
      <c r="O179" s="89">
        <v>0</v>
      </c>
      <c r="P179" s="89">
        <v>0</v>
      </c>
      <c r="Q179" s="89">
        <v>0</v>
      </c>
      <c r="R179" s="89">
        <v>7</v>
      </c>
      <c r="S179" s="89">
        <v>0</v>
      </c>
      <c r="T179" s="89">
        <v>0</v>
      </c>
      <c r="U179" s="89">
        <v>0</v>
      </c>
      <c r="V179" s="89">
        <v>0</v>
      </c>
    </row>
    <row r="180" spans="1:22" x14ac:dyDescent="0.25">
      <c r="A180" s="88" t="s">
        <v>77</v>
      </c>
      <c r="B180" s="88" t="s">
        <v>256</v>
      </c>
      <c r="C180" s="89">
        <v>3</v>
      </c>
      <c r="D180" s="89">
        <v>0</v>
      </c>
      <c r="E180" s="89">
        <v>0</v>
      </c>
      <c r="F180" s="89">
        <v>0</v>
      </c>
      <c r="G180" s="89">
        <v>0</v>
      </c>
      <c r="H180" s="89">
        <v>0</v>
      </c>
      <c r="I180" s="89">
        <v>0</v>
      </c>
      <c r="J180" s="89">
        <v>0</v>
      </c>
      <c r="K180" s="89">
        <v>0</v>
      </c>
      <c r="L180" s="89">
        <v>0</v>
      </c>
      <c r="M180" s="89">
        <v>1</v>
      </c>
      <c r="N180" s="89">
        <v>0</v>
      </c>
      <c r="O180" s="89">
        <v>0</v>
      </c>
      <c r="P180" s="89">
        <v>0</v>
      </c>
      <c r="Q180" s="89">
        <v>0</v>
      </c>
      <c r="R180" s="89">
        <v>4</v>
      </c>
      <c r="S180" s="89">
        <v>0</v>
      </c>
      <c r="T180" s="89">
        <v>0</v>
      </c>
      <c r="U180" s="89">
        <v>0</v>
      </c>
      <c r="V180" s="89">
        <v>0</v>
      </c>
    </row>
    <row r="181" spans="1:22" x14ac:dyDescent="0.25">
      <c r="A181" s="88" t="s">
        <v>77</v>
      </c>
      <c r="B181" s="88" t="s">
        <v>104</v>
      </c>
      <c r="C181" s="89">
        <v>118</v>
      </c>
      <c r="D181" s="89">
        <v>1</v>
      </c>
      <c r="E181" s="89">
        <v>7</v>
      </c>
      <c r="F181" s="89">
        <v>0</v>
      </c>
      <c r="G181" s="89">
        <v>0</v>
      </c>
      <c r="H181" s="89">
        <v>95</v>
      </c>
      <c r="I181" s="89">
        <v>2</v>
      </c>
      <c r="J181" s="89">
        <v>0</v>
      </c>
      <c r="K181" s="89">
        <v>0</v>
      </c>
      <c r="L181" s="89">
        <v>0</v>
      </c>
      <c r="M181" s="89">
        <v>115</v>
      </c>
      <c r="N181" s="89">
        <v>0</v>
      </c>
      <c r="O181" s="89">
        <v>0</v>
      </c>
      <c r="P181" s="89">
        <v>0</v>
      </c>
      <c r="Q181" s="89">
        <v>0</v>
      </c>
      <c r="R181" s="89">
        <v>328</v>
      </c>
      <c r="S181" s="89">
        <v>3</v>
      </c>
      <c r="T181" s="89">
        <v>7</v>
      </c>
      <c r="U181" s="89">
        <v>0</v>
      </c>
      <c r="V181" s="89">
        <v>0</v>
      </c>
    </row>
    <row r="182" spans="1:22" x14ac:dyDescent="0.25">
      <c r="A182" s="88" t="s">
        <v>77</v>
      </c>
      <c r="B182" s="88" t="s">
        <v>105</v>
      </c>
      <c r="C182" s="89">
        <v>173</v>
      </c>
      <c r="D182" s="89">
        <v>2</v>
      </c>
      <c r="E182" s="89">
        <v>8</v>
      </c>
      <c r="F182" s="89">
        <v>0</v>
      </c>
      <c r="G182" s="89">
        <v>0</v>
      </c>
      <c r="H182" s="89">
        <v>161</v>
      </c>
      <c r="I182" s="89">
        <v>1</v>
      </c>
      <c r="J182" s="89">
        <v>7</v>
      </c>
      <c r="K182" s="89">
        <v>0</v>
      </c>
      <c r="L182" s="89">
        <v>0</v>
      </c>
      <c r="M182" s="89">
        <v>174</v>
      </c>
      <c r="N182" s="89">
        <v>0</v>
      </c>
      <c r="O182" s="89">
        <v>8</v>
      </c>
      <c r="P182" s="89">
        <v>0</v>
      </c>
      <c r="Q182" s="89">
        <v>0</v>
      </c>
      <c r="R182" s="89">
        <v>508</v>
      </c>
      <c r="S182" s="89">
        <v>3</v>
      </c>
      <c r="T182" s="89">
        <v>23</v>
      </c>
      <c r="U182" s="89">
        <v>0</v>
      </c>
      <c r="V182" s="89">
        <v>0</v>
      </c>
    </row>
    <row r="183" spans="1:22" x14ac:dyDescent="0.25">
      <c r="A183" s="88" t="s">
        <v>77</v>
      </c>
      <c r="B183" s="88" t="s">
        <v>106</v>
      </c>
      <c r="C183" s="89">
        <v>60</v>
      </c>
      <c r="D183" s="89">
        <v>0</v>
      </c>
      <c r="E183" s="89">
        <v>5</v>
      </c>
      <c r="F183" s="89">
        <v>0</v>
      </c>
      <c r="G183" s="89">
        <v>0</v>
      </c>
      <c r="H183" s="89">
        <v>51</v>
      </c>
      <c r="I183" s="89">
        <v>0</v>
      </c>
      <c r="J183" s="89">
        <v>0</v>
      </c>
      <c r="K183" s="89">
        <v>0</v>
      </c>
      <c r="L183" s="89">
        <v>0</v>
      </c>
      <c r="M183" s="89">
        <v>42</v>
      </c>
      <c r="N183" s="89">
        <v>0</v>
      </c>
      <c r="O183" s="89">
        <v>0</v>
      </c>
      <c r="P183" s="89">
        <v>0</v>
      </c>
      <c r="Q183" s="89">
        <v>0</v>
      </c>
      <c r="R183" s="89">
        <v>153</v>
      </c>
      <c r="S183" s="89">
        <v>0</v>
      </c>
      <c r="T183" s="89">
        <v>5</v>
      </c>
      <c r="U183" s="89">
        <v>0</v>
      </c>
      <c r="V183" s="89">
        <v>0</v>
      </c>
    </row>
    <row r="184" spans="1:22" x14ac:dyDescent="0.25">
      <c r="A184" s="88" t="s">
        <v>77</v>
      </c>
      <c r="B184" s="88" t="s">
        <v>107</v>
      </c>
      <c r="C184" s="89">
        <v>1</v>
      </c>
      <c r="D184" s="89">
        <v>0</v>
      </c>
      <c r="E184" s="89">
        <v>0</v>
      </c>
      <c r="F184" s="89">
        <v>0</v>
      </c>
      <c r="G184" s="89">
        <v>0</v>
      </c>
      <c r="H184" s="89">
        <v>1</v>
      </c>
      <c r="I184" s="89">
        <v>0</v>
      </c>
      <c r="J184" s="89">
        <v>0</v>
      </c>
      <c r="K184" s="89">
        <v>0</v>
      </c>
      <c r="L184" s="89">
        <v>0</v>
      </c>
      <c r="M184" s="89">
        <v>1</v>
      </c>
      <c r="N184" s="89">
        <v>0</v>
      </c>
      <c r="O184" s="89">
        <v>0</v>
      </c>
      <c r="P184" s="89">
        <v>0</v>
      </c>
      <c r="Q184" s="89">
        <v>0</v>
      </c>
      <c r="R184" s="89">
        <v>3</v>
      </c>
      <c r="S184" s="89">
        <v>0</v>
      </c>
      <c r="T184" s="89">
        <v>0</v>
      </c>
      <c r="U184" s="89">
        <v>0</v>
      </c>
      <c r="V184" s="89">
        <v>0</v>
      </c>
    </row>
    <row r="185" spans="1:22" x14ac:dyDescent="0.25">
      <c r="A185" s="88" t="s">
        <v>77</v>
      </c>
      <c r="B185" s="88" t="s">
        <v>108</v>
      </c>
      <c r="C185" s="89">
        <v>3</v>
      </c>
      <c r="D185" s="89">
        <v>0</v>
      </c>
      <c r="E185" s="89">
        <v>0</v>
      </c>
      <c r="F185" s="89">
        <v>0</v>
      </c>
      <c r="G185" s="89">
        <v>0</v>
      </c>
      <c r="H185" s="89">
        <v>1</v>
      </c>
      <c r="I185" s="89">
        <v>0</v>
      </c>
      <c r="J185" s="89">
        <v>0</v>
      </c>
      <c r="K185" s="89">
        <v>0</v>
      </c>
      <c r="L185" s="89">
        <v>0</v>
      </c>
      <c r="M185" s="89">
        <v>0</v>
      </c>
      <c r="N185" s="89">
        <v>0</v>
      </c>
      <c r="O185" s="89">
        <v>0</v>
      </c>
      <c r="P185" s="89">
        <v>0</v>
      </c>
      <c r="Q185" s="89">
        <v>0</v>
      </c>
      <c r="R185" s="89">
        <v>4</v>
      </c>
      <c r="S185" s="89">
        <v>0</v>
      </c>
      <c r="T185" s="89">
        <v>0</v>
      </c>
      <c r="U185" s="89">
        <v>0</v>
      </c>
      <c r="V185" s="89">
        <v>0</v>
      </c>
    </row>
    <row r="186" spans="1:22" x14ac:dyDescent="0.25">
      <c r="A186" s="88" t="s">
        <v>77</v>
      </c>
      <c r="B186" s="88" t="s">
        <v>259</v>
      </c>
      <c r="C186" s="89">
        <v>1</v>
      </c>
      <c r="D186" s="89">
        <v>0</v>
      </c>
      <c r="E186" s="89">
        <v>0</v>
      </c>
      <c r="F186" s="89">
        <v>0</v>
      </c>
      <c r="G186" s="89">
        <v>0</v>
      </c>
      <c r="H186" s="89">
        <v>0</v>
      </c>
      <c r="I186" s="89">
        <v>0</v>
      </c>
      <c r="J186" s="89">
        <v>0</v>
      </c>
      <c r="K186" s="89">
        <v>0</v>
      </c>
      <c r="L186" s="89">
        <v>0</v>
      </c>
      <c r="M186" s="89">
        <v>0</v>
      </c>
      <c r="N186" s="89">
        <v>0</v>
      </c>
      <c r="O186" s="89">
        <v>0</v>
      </c>
      <c r="P186" s="89">
        <v>0</v>
      </c>
      <c r="Q186" s="89">
        <v>0</v>
      </c>
      <c r="R186" s="89">
        <v>1</v>
      </c>
      <c r="S186" s="89">
        <v>0</v>
      </c>
      <c r="T186" s="89">
        <v>0</v>
      </c>
      <c r="U186" s="89">
        <v>0</v>
      </c>
      <c r="V186" s="89">
        <v>0</v>
      </c>
    </row>
    <row r="187" spans="1:22" x14ac:dyDescent="0.25">
      <c r="A187" s="88" t="s">
        <v>77</v>
      </c>
      <c r="B187" s="88" t="s">
        <v>109</v>
      </c>
      <c r="C187" s="89">
        <v>2</v>
      </c>
      <c r="D187" s="89">
        <v>0</v>
      </c>
      <c r="E187" s="89">
        <v>0</v>
      </c>
      <c r="F187" s="89">
        <v>0</v>
      </c>
      <c r="G187" s="89">
        <v>0</v>
      </c>
      <c r="H187" s="89">
        <v>0</v>
      </c>
      <c r="I187" s="89">
        <v>0</v>
      </c>
      <c r="J187" s="89">
        <v>0</v>
      </c>
      <c r="K187" s="89">
        <v>0</v>
      </c>
      <c r="L187" s="89">
        <v>0</v>
      </c>
      <c r="M187" s="89">
        <v>1</v>
      </c>
      <c r="N187" s="89">
        <v>0</v>
      </c>
      <c r="O187" s="89">
        <v>0</v>
      </c>
      <c r="P187" s="89">
        <v>0</v>
      </c>
      <c r="Q187" s="89">
        <v>0</v>
      </c>
      <c r="R187" s="89">
        <v>3</v>
      </c>
      <c r="S187" s="89">
        <v>0</v>
      </c>
      <c r="T187" s="89">
        <v>0</v>
      </c>
      <c r="U187" s="89">
        <v>0</v>
      </c>
      <c r="V187" s="89">
        <v>0</v>
      </c>
    </row>
    <row r="188" spans="1:22" x14ac:dyDescent="0.25">
      <c r="A188" s="88" t="s">
        <v>77</v>
      </c>
      <c r="B188" s="88" t="s">
        <v>110</v>
      </c>
      <c r="C188" s="89">
        <v>1</v>
      </c>
      <c r="D188" s="89">
        <v>0</v>
      </c>
      <c r="E188" s="89">
        <v>0</v>
      </c>
      <c r="F188" s="89">
        <v>0</v>
      </c>
      <c r="G188" s="89">
        <v>0</v>
      </c>
      <c r="H188" s="89">
        <v>0</v>
      </c>
      <c r="I188" s="89">
        <v>0</v>
      </c>
      <c r="J188" s="89">
        <v>0</v>
      </c>
      <c r="K188" s="89">
        <v>0</v>
      </c>
      <c r="L188" s="89">
        <v>0</v>
      </c>
      <c r="M188" s="89">
        <v>0</v>
      </c>
      <c r="N188" s="89">
        <v>0</v>
      </c>
      <c r="O188" s="89">
        <v>0</v>
      </c>
      <c r="P188" s="89">
        <v>0</v>
      </c>
      <c r="Q188" s="89">
        <v>0</v>
      </c>
      <c r="R188" s="89">
        <v>1</v>
      </c>
      <c r="S188" s="89">
        <v>0</v>
      </c>
      <c r="T188" s="89">
        <v>0</v>
      </c>
      <c r="U188" s="89">
        <v>0</v>
      </c>
      <c r="V188" s="89">
        <v>0</v>
      </c>
    </row>
    <row r="189" spans="1:22" x14ac:dyDescent="0.25">
      <c r="A189" s="88" t="s">
        <v>77</v>
      </c>
      <c r="B189" s="88" t="s">
        <v>111</v>
      </c>
      <c r="C189" s="89">
        <v>4</v>
      </c>
      <c r="D189" s="89">
        <v>0</v>
      </c>
      <c r="E189" s="89">
        <v>0</v>
      </c>
      <c r="F189" s="89">
        <v>0</v>
      </c>
      <c r="G189" s="89">
        <v>0</v>
      </c>
      <c r="H189" s="89">
        <v>2</v>
      </c>
      <c r="I189" s="89">
        <v>0</v>
      </c>
      <c r="J189" s="89">
        <v>0</v>
      </c>
      <c r="K189" s="89">
        <v>0</v>
      </c>
      <c r="L189" s="89">
        <v>0</v>
      </c>
      <c r="M189" s="89">
        <v>1</v>
      </c>
      <c r="N189" s="89">
        <v>0</v>
      </c>
      <c r="O189" s="89">
        <v>0</v>
      </c>
      <c r="P189" s="89">
        <v>0</v>
      </c>
      <c r="Q189" s="89">
        <v>0</v>
      </c>
      <c r="R189" s="89">
        <v>7</v>
      </c>
      <c r="S189" s="89">
        <v>0</v>
      </c>
      <c r="T189" s="89">
        <v>0</v>
      </c>
      <c r="U189" s="89">
        <v>0</v>
      </c>
      <c r="V189" s="89">
        <v>0</v>
      </c>
    </row>
    <row r="190" spans="1:22" x14ac:dyDescent="0.25">
      <c r="A190" s="88" t="s">
        <v>77</v>
      </c>
      <c r="B190" s="88" t="s">
        <v>218</v>
      </c>
      <c r="C190" s="89">
        <v>13</v>
      </c>
      <c r="D190" s="89">
        <v>0</v>
      </c>
      <c r="E190" s="89">
        <v>1</v>
      </c>
      <c r="F190" s="89">
        <v>0</v>
      </c>
      <c r="G190" s="89">
        <v>0</v>
      </c>
      <c r="H190" s="89">
        <v>12</v>
      </c>
      <c r="I190" s="89">
        <v>0</v>
      </c>
      <c r="J190" s="89">
        <v>0</v>
      </c>
      <c r="K190" s="89">
        <v>0</v>
      </c>
      <c r="L190" s="89">
        <v>0</v>
      </c>
      <c r="M190" s="89">
        <v>13</v>
      </c>
      <c r="N190" s="89">
        <v>0</v>
      </c>
      <c r="O190" s="89">
        <v>0</v>
      </c>
      <c r="P190" s="89">
        <v>0</v>
      </c>
      <c r="Q190" s="89">
        <v>0</v>
      </c>
      <c r="R190" s="89">
        <v>38</v>
      </c>
      <c r="S190" s="89">
        <v>0</v>
      </c>
      <c r="T190" s="89">
        <v>1</v>
      </c>
      <c r="U190" s="89">
        <v>0</v>
      </c>
      <c r="V190" s="89">
        <v>0</v>
      </c>
    </row>
    <row r="191" spans="1:22" x14ac:dyDescent="0.25">
      <c r="A191" s="88" t="s">
        <v>77</v>
      </c>
      <c r="B191" s="88" t="s">
        <v>112</v>
      </c>
      <c r="C191" s="89">
        <v>19</v>
      </c>
      <c r="D191" s="89">
        <v>0</v>
      </c>
      <c r="E191" s="89">
        <v>2</v>
      </c>
      <c r="F191" s="89">
        <v>0</v>
      </c>
      <c r="G191" s="89">
        <v>0</v>
      </c>
      <c r="H191" s="89">
        <v>14</v>
      </c>
      <c r="I191" s="89">
        <v>0</v>
      </c>
      <c r="J191" s="89">
        <v>0</v>
      </c>
      <c r="K191" s="89">
        <v>0</v>
      </c>
      <c r="L191" s="89">
        <v>0</v>
      </c>
      <c r="M191" s="89">
        <v>19</v>
      </c>
      <c r="N191" s="89">
        <v>0</v>
      </c>
      <c r="O191" s="89">
        <v>0</v>
      </c>
      <c r="P191" s="89">
        <v>0</v>
      </c>
      <c r="Q191" s="89">
        <v>0</v>
      </c>
      <c r="R191" s="89">
        <v>52</v>
      </c>
      <c r="S191" s="89">
        <v>0</v>
      </c>
      <c r="T191" s="89">
        <v>2</v>
      </c>
      <c r="U191" s="89">
        <v>0</v>
      </c>
      <c r="V191" s="89">
        <v>0</v>
      </c>
    </row>
    <row r="192" spans="1:22" x14ac:dyDescent="0.25">
      <c r="A192" s="88" t="s">
        <v>77</v>
      </c>
      <c r="B192" s="88" t="s">
        <v>113</v>
      </c>
      <c r="C192" s="89">
        <v>43</v>
      </c>
      <c r="D192" s="89">
        <v>0</v>
      </c>
      <c r="E192" s="89">
        <v>4</v>
      </c>
      <c r="F192" s="89">
        <v>0</v>
      </c>
      <c r="G192" s="89">
        <v>0</v>
      </c>
      <c r="H192" s="89">
        <v>24</v>
      </c>
      <c r="I192" s="89">
        <v>0</v>
      </c>
      <c r="J192" s="89">
        <v>0</v>
      </c>
      <c r="K192" s="89">
        <v>0</v>
      </c>
      <c r="L192" s="89">
        <v>0</v>
      </c>
      <c r="M192" s="89">
        <v>43</v>
      </c>
      <c r="N192" s="89">
        <v>0</v>
      </c>
      <c r="O192" s="89">
        <v>0</v>
      </c>
      <c r="P192" s="89">
        <v>0</v>
      </c>
      <c r="Q192" s="89">
        <v>0</v>
      </c>
      <c r="R192" s="89">
        <v>110</v>
      </c>
      <c r="S192" s="89">
        <v>0</v>
      </c>
      <c r="T192" s="89">
        <v>4</v>
      </c>
      <c r="U192" s="89">
        <v>0</v>
      </c>
      <c r="V192" s="89">
        <v>0</v>
      </c>
    </row>
    <row r="193" spans="1:22" x14ac:dyDescent="0.25">
      <c r="A193" s="88" t="s">
        <v>77</v>
      </c>
      <c r="B193" s="88" t="s">
        <v>114</v>
      </c>
      <c r="C193" s="89">
        <v>18</v>
      </c>
      <c r="D193" s="89">
        <v>0</v>
      </c>
      <c r="E193" s="89">
        <v>1</v>
      </c>
      <c r="F193" s="89">
        <v>0</v>
      </c>
      <c r="G193" s="89">
        <v>0</v>
      </c>
      <c r="H193" s="89">
        <v>12</v>
      </c>
      <c r="I193" s="89">
        <v>0</v>
      </c>
      <c r="J193" s="89">
        <v>0</v>
      </c>
      <c r="K193" s="89">
        <v>0</v>
      </c>
      <c r="L193" s="89">
        <v>0</v>
      </c>
      <c r="M193" s="89">
        <v>13</v>
      </c>
      <c r="N193" s="89">
        <v>0</v>
      </c>
      <c r="O193" s="89">
        <v>0</v>
      </c>
      <c r="P193" s="89">
        <v>0</v>
      </c>
      <c r="Q193" s="89">
        <v>0</v>
      </c>
      <c r="R193" s="89">
        <v>43</v>
      </c>
      <c r="S193" s="89">
        <v>0</v>
      </c>
      <c r="T193" s="89">
        <v>1</v>
      </c>
      <c r="U193" s="89">
        <v>0</v>
      </c>
      <c r="V193" s="89">
        <v>0</v>
      </c>
    </row>
    <row r="194" spans="1:22" x14ac:dyDescent="0.25">
      <c r="A194" s="88" t="s">
        <v>77</v>
      </c>
      <c r="B194" s="88" t="s">
        <v>5</v>
      </c>
      <c r="C194" s="89">
        <v>42</v>
      </c>
      <c r="D194" s="89">
        <v>4</v>
      </c>
      <c r="E194" s="89">
        <v>14</v>
      </c>
      <c r="F194" s="89">
        <v>0</v>
      </c>
      <c r="G194" s="89">
        <v>0</v>
      </c>
      <c r="H194" s="89">
        <v>37</v>
      </c>
      <c r="I194" s="89">
        <v>0</v>
      </c>
      <c r="J194" s="89">
        <v>4</v>
      </c>
      <c r="K194" s="89">
        <v>0</v>
      </c>
      <c r="L194" s="89">
        <v>0</v>
      </c>
      <c r="M194" s="89">
        <v>41</v>
      </c>
      <c r="N194" s="89">
        <v>0</v>
      </c>
      <c r="O194" s="89">
        <v>9</v>
      </c>
      <c r="P194" s="89">
        <v>0</v>
      </c>
      <c r="Q194" s="89">
        <v>0</v>
      </c>
      <c r="R194" s="89">
        <v>120</v>
      </c>
      <c r="S194" s="89">
        <v>4</v>
      </c>
      <c r="T194" s="89">
        <v>27</v>
      </c>
      <c r="U194" s="89">
        <v>0</v>
      </c>
      <c r="V194" s="89">
        <v>0</v>
      </c>
    </row>
    <row r="195" spans="1:22" x14ac:dyDescent="0.25">
      <c r="A195" s="88" t="s">
        <v>77</v>
      </c>
      <c r="B195" s="88" t="s">
        <v>115</v>
      </c>
      <c r="C195" s="89">
        <v>11</v>
      </c>
      <c r="D195" s="89">
        <v>0</v>
      </c>
      <c r="E195" s="89">
        <v>1</v>
      </c>
      <c r="F195" s="89">
        <v>0</v>
      </c>
      <c r="G195" s="89">
        <v>0</v>
      </c>
      <c r="H195" s="89">
        <v>4</v>
      </c>
      <c r="I195" s="89">
        <v>0</v>
      </c>
      <c r="J195" s="89">
        <v>0</v>
      </c>
      <c r="K195" s="89">
        <v>0</v>
      </c>
      <c r="L195" s="89">
        <v>0</v>
      </c>
      <c r="M195" s="89">
        <v>11</v>
      </c>
      <c r="N195" s="89">
        <v>0</v>
      </c>
      <c r="O195" s="89">
        <v>0</v>
      </c>
      <c r="P195" s="89">
        <v>0</v>
      </c>
      <c r="Q195" s="89">
        <v>0</v>
      </c>
      <c r="R195" s="89">
        <v>26</v>
      </c>
      <c r="S195" s="89">
        <v>0</v>
      </c>
      <c r="T195" s="89">
        <v>1</v>
      </c>
      <c r="U195" s="89">
        <v>0</v>
      </c>
      <c r="V195" s="89">
        <v>0</v>
      </c>
    </row>
    <row r="196" spans="1:22" x14ac:dyDescent="0.25">
      <c r="A196" s="88" t="s">
        <v>77</v>
      </c>
      <c r="B196" s="88" t="s">
        <v>116</v>
      </c>
      <c r="C196" s="89">
        <v>9</v>
      </c>
      <c r="D196" s="89">
        <v>0</v>
      </c>
      <c r="E196" s="89">
        <v>0</v>
      </c>
      <c r="F196" s="89">
        <v>0</v>
      </c>
      <c r="G196" s="89">
        <v>0</v>
      </c>
      <c r="H196" s="89">
        <v>3</v>
      </c>
      <c r="I196" s="89">
        <v>0</v>
      </c>
      <c r="J196" s="89">
        <v>0</v>
      </c>
      <c r="K196" s="89">
        <v>0</v>
      </c>
      <c r="L196" s="89">
        <v>0</v>
      </c>
      <c r="M196" s="89">
        <v>9</v>
      </c>
      <c r="N196" s="89">
        <v>0</v>
      </c>
      <c r="O196" s="89">
        <v>0</v>
      </c>
      <c r="P196" s="89">
        <v>0</v>
      </c>
      <c r="Q196" s="89">
        <v>0</v>
      </c>
      <c r="R196" s="89">
        <v>21</v>
      </c>
      <c r="S196" s="89">
        <v>0</v>
      </c>
      <c r="T196" s="89">
        <v>0</v>
      </c>
      <c r="U196" s="89">
        <v>0</v>
      </c>
      <c r="V196" s="89">
        <v>0</v>
      </c>
    </row>
    <row r="197" spans="1:22" x14ac:dyDescent="0.25">
      <c r="A197" s="88" t="s">
        <v>77</v>
      </c>
      <c r="B197" s="88" t="s">
        <v>260</v>
      </c>
      <c r="C197" s="89">
        <v>1</v>
      </c>
      <c r="D197" s="89">
        <v>0</v>
      </c>
      <c r="E197" s="89">
        <v>0</v>
      </c>
      <c r="F197" s="89">
        <v>0</v>
      </c>
      <c r="G197" s="89">
        <v>0</v>
      </c>
      <c r="H197" s="89">
        <v>0</v>
      </c>
      <c r="I197" s="89">
        <v>0</v>
      </c>
      <c r="J197" s="89">
        <v>0</v>
      </c>
      <c r="K197" s="89">
        <v>0</v>
      </c>
      <c r="L197" s="89">
        <v>0</v>
      </c>
      <c r="M197" s="89">
        <v>0</v>
      </c>
      <c r="N197" s="89">
        <v>0</v>
      </c>
      <c r="O197" s="89">
        <v>0</v>
      </c>
      <c r="P197" s="89">
        <v>0</v>
      </c>
      <c r="Q197" s="89">
        <v>0</v>
      </c>
      <c r="R197" s="89">
        <v>1</v>
      </c>
      <c r="S197" s="89">
        <v>0</v>
      </c>
      <c r="T197" s="89">
        <v>0</v>
      </c>
      <c r="U197" s="89">
        <v>0</v>
      </c>
      <c r="V197" s="89">
        <v>0</v>
      </c>
    </row>
    <row r="198" spans="1:22" x14ac:dyDescent="0.25">
      <c r="A198" s="88" t="s">
        <v>77</v>
      </c>
      <c r="B198" s="88" t="s">
        <v>117</v>
      </c>
      <c r="C198" s="89">
        <v>24</v>
      </c>
      <c r="D198" s="89">
        <v>0</v>
      </c>
      <c r="E198" s="89">
        <v>7</v>
      </c>
      <c r="F198" s="89">
        <v>0</v>
      </c>
      <c r="G198" s="89">
        <v>0</v>
      </c>
      <c r="H198" s="89">
        <v>19</v>
      </c>
      <c r="I198" s="89">
        <v>0</v>
      </c>
      <c r="J198" s="89">
        <v>0</v>
      </c>
      <c r="K198" s="89">
        <v>0</v>
      </c>
      <c r="L198" s="89">
        <v>0</v>
      </c>
      <c r="M198" s="89">
        <v>24</v>
      </c>
      <c r="N198" s="89">
        <v>0</v>
      </c>
      <c r="O198" s="89">
        <v>0</v>
      </c>
      <c r="P198" s="89">
        <v>0</v>
      </c>
      <c r="Q198" s="89">
        <v>0</v>
      </c>
      <c r="R198" s="89">
        <v>67</v>
      </c>
      <c r="S198" s="89">
        <v>0</v>
      </c>
      <c r="T198" s="89">
        <v>7</v>
      </c>
      <c r="U198" s="89">
        <v>0</v>
      </c>
      <c r="V198" s="89">
        <v>0</v>
      </c>
    </row>
    <row r="199" spans="1:22" x14ac:dyDescent="0.25">
      <c r="A199" s="88" t="s">
        <v>77</v>
      </c>
      <c r="B199" s="88" t="s">
        <v>118</v>
      </c>
      <c r="C199" s="89">
        <v>8</v>
      </c>
      <c r="D199" s="89">
        <v>0</v>
      </c>
      <c r="E199" s="89">
        <v>0</v>
      </c>
      <c r="F199" s="89">
        <v>0</v>
      </c>
      <c r="G199" s="89">
        <v>0</v>
      </c>
      <c r="H199" s="89">
        <v>2</v>
      </c>
      <c r="I199" s="89">
        <v>0</v>
      </c>
      <c r="J199" s="89">
        <v>0</v>
      </c>
      <c r="K199" s="89">
        <v>0</v>
      </c>
      <c r="L199" s="89">
        <v>0</v>
      </c>
      <c r="M199" s="89">
        <v>8</v>
      </c>
      <c r="N199" s="89">
        <v>0</v>
      </c>
      <c r="O199" s="89">
        <v>0</v>
      </c>
      <c r="P199" s="89">
        <v>0</v>
      </c>
      <c r="Q199" s="89">
        <v>0</v>
      </c>
      <c r="R199" s="89">
        <v>18</v>
      </c>
      <c r="S199" s="89">
        <v>0</v>
      </c>
      <c r="T199" s="89">
        <v>0</v>
      </c>
      <c r="U199" s="89">
        <v>0</v>
      </c>
      <c r="V199" s="89">
        <v>0</v>
      </c>
    </row>
    <row r="200" spans="1:22" x14ac:dyDescent="0.25">
      <c r="A200" s="88" t="s">
        <v>77</v>
      </c>
      <c r="B200" s="88" t="s">
        <v>119</v>
      </c>
      <c r="C200" s="89">
        <v>3</v>
      </c>
      <c r="D200" s="89">
        <v>0</v>
      </c>
      <c r="E200" s="89">
        <v>0</v>
      </c>
      <c r="F200" s="89">
        <v>0</v>
      </c>
      <c r="G200" s="89">
        <v>0</v>
      </c>
      <c r="H200" s="89">
        <v>1</v>
      </c>
      <c r="I200" s="89">
        <v>0</v>
      </c>
      <c r="J200" s="89">
        <v>0</v>
      </c>
      <c r="K200" s="89">
        <v>0</v>
      </c>
      <c r="L200" s="89">
        <v>0</v>
      </c>
      <c r="M200" s="89">
        <v>0</v>
      </c>
      <c r="N200" s="89">
        <v>0</v>
      </c>
      <c r="O200" s="89">
        <v>0</v>
      </c>
      <c r="P200" s="89">
        <v>0</v>
      </c>
      <c r="Q200" s="89">
        <v>0</v>
      </c>
      <c r="R200" s="89">
        <v>4</v>
      </c>
      <c r="S200" s="89">
        <v>0</v>
      </c>
      <c r="T200" s="89">
        <v>0</v>
      </c>
      <c r="U200" s="89">
        <v>0</v>
      </c>
      <c r="V200" s="89">
        <v>0</v>
      </c>
    </row>
    <row r="201" spans="1:22" x14ac:dyDescent="0.25">
      <c r="A201" s="88" t="s">
        <v>77</v>
      </c>
      <c r="B201" s="88" t="s">
        <v>120</v>
      </c>
      <c r="C201" s="89">
        <v>5</v>
      </c>
      <c r="D201" s="89">
        <v>0</v>
      </c>
      <c r="E201" s="89">
        <v>0</v>
      </c>
      <c r="F201" s="89">
        <v>0</v>
      </c>
      <c r="G201" s="89">
        <v>0</v>
      </c>
      <c r="H201" s="89">
        <v>1</v>
      </c>
      <c r="I201" s="89">
        <v>0</v>
      </c>
      <c r="J201" s="89">
        <v>0</v>
      </c>
      <c r="K201" s="89">
        <v>0</v>
      </c>
      <c r="L201" s="89">
        <v>0</v>
      </c>
      <c r="M201" s="89">
        <v>5</v>
      </c>
      <c r="N201" s="89">
        <v>0</v>
      </c>
      <c r="O201" s="89">
        <v>0</v>
      </c>
      <c r="P201" s="89">
        <v>0</v>
      </c>
      <c r="Q201" s="89">
        <v>0</v>
      </c>
      <c r="R201" s="89">
        <v>11</v>
      </c>
      <c r="S201" s="89">
        <v>0</v>
      </c>
      <c r="T201" s="89">
        <v>0</v>
      </c>
      <c r="U201" s="89">
        <v>0</v>
      </c>
      <c r="V201" s="89">
        <v>0</v>
      </c>
    </row>
    <row r="202" spans="1:22" x14ac:dyDescent="0.25">
      <c r="A202" s="88" t="s">
        <v>77</v>
      </c>
      <c r="B202" s="88" t="s">
        <v>121</v>
      </c>
      <c r="C202" s="89">
        <v>3</v>
      </c>
      <c r="D202" s="89">
        <v>0</v>
      </c>
      <c r="E202" s="89">
        <v>0</v>
      </c>
      <c r="F202" s="89">
        <v>0</v>
      </c>
      <c r="G202" s="89">
        <v>0</v>
      </c>
      <c r="H202" s="89">
        <v>1</v>
      </c>
      <c r="I202" s="89">
        <v>0</v>
      </c>
      <c r="J202" s="89">
        <v>0</v>
      </c>
      <c r="K202" s="89">
        <v>0</v>
      </c>
      <c r="L202" s="89">
        <v>0</v>
      </c>
      <c r="M202" s="89">
        <v>2</v>
      </c>
      <c r="N202" s="89">
        <v>0</v>
      </c>
      <c r="O202" s="89">
        <v>0</v>
      </c>
      <c r="P202" s="89">
        <v>0</v>
      </c>
      <c r="Q202" s="89">
        <v>0</v>
      </c>
      <c r="R202" s="89">
        <v>6</v>
      </c>
      <c r="S202" s="89">
        <v>0</v>
      </c>
      <c r="T202" s="89">
        <v>0</v>
      </c>
      <c r="U202" s="89">
        <v>0</v>
      </c>
      <c r="V202" s="89">
        <v>0</v>
      </c>
    </row>
    <row r="203" spans="1:22" x14ac:dyDescent="0.25">
      <c r="A203" s="88" t="s">
        <v>77</v>
      </c>
      <c r="B203" s="88" t="s">
        <v>122</v>
      </c>
      <c r="C203" s="89">
        <v>1</v>
      </c>
      <c r="D203" s="89">
        <v>0</v>
      </c>
      <c r="E203" s="89">
        <v>0</v>
      </c>
      <c r="F203" s="89">
        <v>0</v>
      </c>
      <c r="G203" s="89">
        <v>0</v>
      </c>
      <c r="H203" s="89">
        <v>1</v>
      </c>
      <c r="I203" s="89">
        <v>0</v>
      </c>
      <c r="J203" s="89">
        <v>0</v>
      </c>
      <c r="K203" s="89">
        <v>0</v>
      </c>
      <c r="L203" s="89">
        <v>0</v>
      </c>
      <c r="M203" s="89">
        <v>0</v>
      </c>
      <c r="N203" s="89">
        <v>0</v>
      </c>
      <c r="O203" s="89">
        <v>0</v>
      </c>
      <c r="P203" s="89">
        <v>0</v>
      </c>
      <c r="Q203" s="89">
        <v>0</v>
      </c>
      <c r="R203" s="89">
        <v>2</v>
      </c>
      <c r="S203" s="89">
        <v>0</v>
      </c>
      <c r="T203" s="89">
        <v>0</v>
      </c>
      <c r="U203" s="89">
        <v>0</v>
      </c>
      <c r="V203" s="89">
        <v>0</v>
      </c>
    </row>
    <row r="204" spans="1:22" x14ac:dyDescent="0.25">
      <c r="A204" s="88" t="s">
        <v>266</v>
      </c>
      <c r="C204" s="89">
        <v>12924</v>
      </c>
      <c r="D204" s="89">
        <v>2178</v>
      </c>
      <c r="E204" s="89">
        <v>2522</v>
      </c>
      <c r="F204" s="89">
        <v>2756</v>
      </c>
      <c r="G204" s="89">
        <v>0</v>
      </c>
      <c r="H204" s="89">
        <v>11169</v>
      </c>
      <c r="I204" s="89">
        <v>3532</v>
      </c>
      <c r="J204" s="89">
        <v>2536</v>
      </c>
      <c r="K204" s="89">
        <v>2100</v>
      </c>
      <c r="L204" s="89">
        <v>0</v>
      </c>
      <c r="M204" s="89">
        <v>12701</v>
      </c>
      <c r="N204" s="89">
        <v>3381</v>
      </c>
      <c r="O204" s="89">
        <v>3769</v>
      </c>
      <c r="P204" s="89">
        <v>3628</v>
      </c>
      <c r="Q204" s="89">
        <v>852</v>
      </c>
      <c r="R204" s="89">
        <v>36794</v>
      </c>
      <c r="S204" s="89">
        <v>9091</v>
      </c>
      <c r="T204" s="89">
        <v>8827</v>
      </c>
      <c r="U204" s="89">
        <v>8484</v>
      </c>
      <c r="V204" s="89">
        <v>852</v>
      </c>
    </row>
  </sheetData>
  <mergeCells count="4">
    <mergeCell ref="C1:G1"/>
    <mergeCell ref="H1:L1"/>
    <mergeCell ref="M1:Q1"/>
    <mergeCell ref="R1:V1"/>
  </mergeCells>
  <pageMargins left="0.7" right="0.7" top="0.75" bottom="0.75" header="0.3" footer="0.3"/>
  <pageSetup orientation="portrait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U286"/>
  <sheetViews>
    <sheetView zoomScale="55" zoomScaleNormal="55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ColWidth="8.85546875" defaultRowHeight="15" outlineLevelCol="1" x14ac:dyDescent="0.25"/>
  <cols>
    <col min="1" max="1" width="14" style="42" bestFit="1" customWidth="1"/>
    <col min="2" max="2" width="17.5703125" style="42" bestFit="1" customWidth="1"/>
    <col min="3" max="3" width="28" style="42" bestFit="1" customWidth="1"/>
    <col min="4" max="4" width="34.5703125" style="42" bestFit="1" customWidth="1"/>
    <col min="5" max="5" width="59.5703125" style="42" customWidth="1" outlineLevel="1"/>
    <col min="6" max="6" width="8" style="42" bestFit="1" customWidth="1"/>
    <col min="7" max="7" width="7.42578125" style="42" bestFit="1" customWidth="1"/>
    <col min="8" max="8" width="11.5703125" style="42" bestFit="1" customWidth="1"/>
    <col min="9" max="9" width="9.42578125" style="42" bestFit="1" customWidth="1"/>
    <col min="10" max="10" width="15.85546875" style="42" bestFit="1" customWidth="1"/>
    <col min="11" max="11" width="8.42578125" style="42" bestFit="1" customWidth="1"/>
    <col min="12" max="12" width="8" style="42" bestFit="1" customWidth="1"/>
    <col min="13" max="13" width="11.5703125" style="42" bestFit="1" customWidth="1"/>
    <col min="14" max="14" width="9.42578125" style="42" bestFit="1" customWidth="1"/>
    <col min="15" max="15" width="15.85546875" style="42" bestFit="1" customWidth="1"/>
    <col min="16" max="16" width="8.85546875" style="42"/>
    <col min="17" max="17" width="14.85546875" style="97" bestFit="1" customWidth="1"/>
    <col min="18" max="18" width="4.5703125" style="42" bestFit="1" customWidth="1"/>
    <col min="19" max="19" width="12" style="42" bestFit="1" customWidth="1"/>
    <col min="20" max="20" width="9.42578125" style="42" bestFit="1" customWidth="1"/>
    <col min="21" max="21" width="15.85546875" style="42" bestFit="1" customWidth="1"/>
    <col min="22" max="16384" width="8.85546875" style="42"/>
  </cols>
  <sheetData>
    <row r="1" spans="1:21" ht="26.25" x14ac:dyDescent="0.25">
      <c r="A1" s="126" t="s">
        <v>300</v>
      </c>
      <c r="B1" s="126"/>
      <c r="C1" s="126"/>
      <c r="D1" s="126"/>
      <c r="E1" s="56"/>
    </row>
    <row r="2" spans="1:21" ht="21" x14ac:dyDescent="0.25">
      <c r="A2" s="72" t="str">
        <f>'Summary BTS per City'!A2</f>
        <v>Update: End of September 2019</v>
      </c>
      <c r="B2" s="56"/>
      <c r="C2" s="56"/>
      <c r="D2" s="56"/>
      <c r="E2" s="56"/>
    </row>
    <row r="4" spans="1:21" ht="18.75" x14ac:dyDescent="0.25">
      <c r="A4" s="94"/>
      <c r="B4" s="91"/>
      <c r="C4" s="91"/>
      <c r="D4" s="91"/>
      <c r="E4" s="91"/>
      <c r="F4" s="120" t="s">
        <v>294</v>
      </c>
      <c r="G4" s="120"/>
      <c r="H4" s="120"/>
      <c r="I4" s="120"/>
      <c r="J4" s="120"/>
      <c r="K4" s="120" t="s">
        <v>296</v>
      </c>
      <c r="L4" s="120"/>
      <c r="M4" s="120"/>
      <c r="N4" s="120"/>
      <c r="O4" s="120"/>
      <c r="Q4" s="99" t="s">
        <v>295</v>
      </c>
    </row>
    <row r="5" spans="1:21" x14ac:dyDescent="0.25">
      <c r="A5" s="95" t="s">
        <v>0</v>
      </c>
      <c r="B5" s="92" t="s">
        <v>233</v>
      </c>
      <c r="C5" s="92" t="s">
        <v>234</v>
      </c>
      <c r="D5" s="92" t="s">
        <v>20</v>
      </c>
      <c r="E5" s="92" t="s">
        <v>281</v>
      </c>
      <c r="F5" s="12" t="s">
        <v>12</v>
      </c>
      <c r="G5" s="13" t="s">
        <v>10</v>
      </c>
      <c r="H5" s="14" t="s">
        <v>7</v>
      </c>
      <c r="I5" s="15" t="s">
        <v>9</v>
      </c>
      <c r="J5" s="22" t="s">
        <v>8</v>
      </c>
      <c r="K5" s="12" t="s">
        <v>12</v>
      </c>
      <c r="L5" s="13" t="s">
        <v>10</v>
      </c>
      <c r="M5" s="14" t="s">
        <v>7</v>
      </c>
      <c r="N5" s="15" t="s">
        <v>9</v>
      </c>
      <c r="O5" s="22" t="s">
        <v>8</v>
      </c>
      <c r="Q5" s="43" t="s">
        <v>12</v>
      </c>
      <c r="R5" s="43"/>
      <c r="S5" s="43"/>
      <c r="T5" s="43"/>
      <c r="U5" s="43"/>
    </row>
    <row r="6" spans="1:21" x14ac:dyDescent="0.25">
      <c r="A6" s="1" t="s">
        <v>1</v>
      </c>
      <c r="B6" s="1" t="s">
        <v>235</v>
      </c>
      <c r="C6" s="1" t="s">
        <v>236</v>
      </c>
      <c r="D6" s="1" t="s">
        <v>21</v>
      </c>
      <c r="E6" s="1" t="str">
        <f t="shared" ref="E6:E69" si="0">C6&amp;"-"&amp;D6</f>
        <v>BANUA ENAM-BALANGAN</v>
      </c>
      <c r="F6" s="5">
        <v>35</v>
      </c>
      <c r="G6" s="5">
        <f>MAX('Summary BTS per City'!G6,'Summary BTS per City'!L6,'Summary BTS per City'!Q6)</f>
        <v>15</v>
      </c>
      <c r="H6" s="5">
        <f>MAX('Summary BTS per City'!H6,'Summary BTS per City'!M6,'Summary BTS per City'!R6)</f>
        <v>8</v>
      </c>
      <c r="I6" s="5">
        <f>MAX('Summary BTS per City'!I6,'Summary BTS per City'!N6,'Summary BTS per City'!S6)</f>
        <v>8</v>
      </c>
      <c r="J6" s="5">
        <f>MAX('Summary BTS per City'!J6,'Summary BTS per City'!O6,'Summary BTS per City'!T6)</f>
        <v>0</v>
      </c>
      <c r="K6" s="23">
        <f t="shared" ref="K6:K69" si="1">F6/SUM($F6:$J6)</f>
        <v>0.53030303030303028</v>
      </c>
      <c r="L6" s="23">
        <f t="shared" ref="L6:L69" si="2">G6/SUM($F6:$J6)</f>
        <v>0.22727272727272727</v>
      </c>
      <c r="M6" s="23">
        <f t="shared" ref="M6:M69" si="3">H6/SUM($F6:$J6)</f>
        <v>0.12121212121212122</v>
      </c>
      <c r="N6" s="23">
        <f t="shared" ref="N6:N69" si="4">I6/SUM($F6:$J6)</f>
        <v>0.12121212121212122</v>
      </c>
      <c r="O6" s="23">
        <f t="shared" ref="O6:O69" si="5">J6/SUM($F6:$J6)</f>
        <v>0</v>
      </c>
      <c r="Q6" s="96" t="str">
        <f t="shared" ref="Q6:Q37" si="6">IF((MAX(F6:J6)=F6),"WIN","LOSE")</f>
        <v>WIN</v>
      </c>
      <c r="R6" s="44"/>
      <c r="S6" s="44"/>
      <c r="T6" s="44"/>
      <c r="U6" s="44"/>
    </row>
    <row r="7" spans="1:21" x14ac:dyDescent="0.25">
      <c r="A7" s="1" t="s">
        <v>1</v>
      </c>
      <c r="B7" s="1" t="s">
        <v>235</v>
      </c>
      <c r="C7" s="1" t="s">
        <v>237</v>
      </c>
      <c r="D7" s="1" t="s">
        <v>22</v>
      </c>
      <c r="E7" s="1" t="str">
        <f t="shared" si="0"/>
        <v>MARTAPURA-BANJAR</v>
      </c>
      <c r="F7" s="5">
        <v>141</v>
      </c>
      <c r="G7" s="5">
        <f>MAX('Summary BTS per City'!G7,'Summary BTS per City'!L7,'Summary BTS per City'!Q7)</f>
        <v>94</v>
      </c>
      <c r="H7" s="5">
        <f>MAX('Summary BTS per City'!H7,'Summary BTS per City'!M7,'Summary BTS per City'!R7)</f>
        <v>51</v>
      </c>
      <c r="I7" s="5">
        <f>MAX('Summary BTS per City'!I7,'Summary BTS per City'!N7,'Summary BTS per City'!S7)</f>
        <v>51</v>
      </c>
      <c r="J7" s="5">
        <f>MAX('Summary BTS per City'!J7,'Summary BTS per City'!O7,'Summary BTS per City'!T7)</f>
        <v>25</v>
      </c>
      <c r="K7" s="23">
        <f t="shared" si="1"/>
        <v>0.38950276243093923</v>
      </c>
      <c r="L7" s="23">
        <f t="shared" si="2"/>
        <v>0.25966850828729282</v>
      </c>
      <c r="M7" s="23">
        <f t="shared" si="3"/>
        <v>0.14088397790055249</v>
      </c>
      <c r="N7" s="23">
        <f t="shared" si="4"/>
        <v>0.14088397790055249</v>
      </c>
      <c r="O7" s="23">
        <f t="shared" si="5"/>
        <v>6.9060773480662987E-2</v>
      </c>
      <c r="Q7" s="96" t="str">
        <f t="shared" si="6"/>
        <v>WIN</v>
      </c>
      <c r="R7" s="44"/>
      <c r="S7" s="44"/>
      <c r="T7" s="44"/>
      <c r="U7" s="44"/>
    </row>
    <row r="8" spans="1:21" x14ac:dyDescent="0.25">
      <c r="A8" s="1" t="s">
        <v>1</v>
      </c>
      <c r="B8" s="1" t="s">
        <v>235</v>
      </c>
      <c r="C8" s="1" t="s">
        <v>235</v>
      </c>
      <c r="D8" s="1" t="s">
        <v>23</v>
      </c>
      <c r="E8" s="1" t="str">
        <f t="shared" si="0"/>
        <v>BANJARMASIN-BARITO KUALA</v>
      </c>
      <c r="F8" s="5">
        <v>67</v>
      </c>
      <c r="G8" s="5">
        <f>MAX('Summary BTS per City'!G8,'Summary BTS per City'!L8,'Summary BTS per City'!Q8)</f>
        <v>38</v>
      </c>
      <c r="H8" s="5">
        <f>MAX('Summary BTS per City'!H8,'Summary BTS per City'!M8,'Summary BTS per City'!R8)</f>
        <v>16</v>
      </c>
      <c r="I8" s="5">
        <f>MAX('Summary BTS per City'!I8,'Summary BTS per City'!N8,'Summary BTS per City'!S8)</f>
        <v>17</v>
      </c>
      <c r="J8" s="5">
        <f>MAX('Summary BTS per City'!J8,'Summary BTS per City'!O8,'Summary BTS per City'!T8)</f>
        <v>13</v>
      </c>
      <c r="K8" s="23">
        <f t="shared" si="1"/>
        <v>0.44370860927152317</v>
      </c>
      <c r="L8" s="23">
        <f t="shared" si="2"/>
        <v>0.25165562913907286</v>
      </c>
      <c r="M8" s="23">
        <f t="shared" si="3"/>
        <v>0.10596026490066225</v>
      </c>
      <c r="N8" s="23">
        <f t="shared" si="4"/>
        <v>0.11258278145695365</v>
      </c>
      <c r="O8" s="23">
        <f t="shared" si="5"/>
        <v>8.6092715231788075E-2</v>
      </c>
      <c r="Q8" s="96" t="str">
        <f t="shared" si="6"/>
        <v>WIN</v>
      </c>
      <c r="R8" s="44"/>
      <c r="S8" s="44"/>
      <c r="T8" s="44"/>
      <c r="U8" s="44"/>
    </row>
    <row r="9" spans="1:21" x14ac:dyDescent="0.25">
      <c r="A9" s="1" t="s">
        <v>1</v>
      </c>
      <c r="B9" s="1" t="s">
        <v>238</v>
      </c>
      <c r="C9" s="1" t="s">
        <v>239</v>
      </c>
      <c r="D9" s="1" t="s">
        <v>24</v>
      </c>
      <c r="E9" s="1" t="str">
        <f t="shared" si="0"/>
        <v>BARITO RAYA-BARITO SELATAN</v>
      </c>
      <c r="F9" s="5">
        <v>41</v>
      </c>
      <c r="G9" s="5">
        <f>MAX('Summary BTS per City'!G9,'Summary BTS per City'!L9,'Summary BTS per City'!Q9)</f>
        <v>9</v>
      </c>
      <c r="H9" s="5">
        <f>MAX('Summary BTS per City'!H9,'Summary BTS per City'!M9,'Summary BTS per City'!R9)</f>
        <v>11</v>
      </c>
      <c r="I9" s="5">
        <f>MAX('Summary BTS per City'!I9,'Summary BTS per City'!N9,'Summary BTS per City'!S9)</f>
        <v>0</v>
      </c>
      <c r="J9" s="5">
        <f>MAX('Summary BTS per City'!J9,'Summary BTS per City'!O9,'Summary BTS per City'!T9)</f>
        <v>0</v>
      </c>
      <c r="K9" s="23">
        <f t="shared" si="1"/>
        <v>0.67213114754098358</v>
      </c>
      <c r="L9" s="23">
        <f t="shared" si="2"/>
        <v>0.14754098360655737</v>
      </c>
      <c r="M9" s="23">
        <f t="shared" si="3"/>
        <v>0.18032786885245902</v>
      </c>
      <c r="N9" s="23">
        <f t="shared" si="4"/>
        <v>0</v>
      </c>
      <c r="O9" s="23">
        <f t="shared" si="5"/>
        <v>0</v>
      </c>
      <c r="Q9" s="96" t="str">
        <f t="shared" si="6"/>
        <v>WIN</v>
      </c>
      <c r="R9" s="44"/>
      <c r="S9" s="44"/>
      <c r="T9" s="44"/>
      <c r="U9" s="44"/>
    </row>
    <row r="10" spans="1:21" x14ac:dyDescent="0.25">
      <c r="A10" s="1" t="s">
        <v>1</v>
      </c>
      <c r="B10" s="1" t="s">
        <v>238</v>
      </c>
      <c r="C10" s="1" t="s">
        <v>239</v>
      </c>
      <c r="D10" s="1" t="s">
        <v>25</v>
      </c>
      <c r="E10" s="1" t="str">
        <f t="shared" si="0"/>
        <v>BARITO RAYA-BARITO TIMUR</v>
      </c>
      <c r="F10" s="5">
        <v>31</v>
      </c>
      <c r="G10" s="5">
        <f>MAX('Summary BTS per City'!G10,'Summary BTS per City'!L10,'Summary BTS per City'!Q10)</f>
        <v>12</v>
      </c>
      <c r="H10" s="5">
        <f>MAX('Summary BTS per City'!H10,'Summary BTS per City'!M10,'Summary BTS per City'!R10)</f>
        <v>11</v>
      </c>
      <c r="I10" s="5">
        <f>MAX('Summary BTS per City'!I10,'Summary BTS per City'!N10,'Summary BTS per City'!S10)</f>
        <v>0</v>
      </c>
      <c r="J10" s="5">
        <f>MAX('Summary BTS per City'!J10,'Summary BTS per City'!O10,'Summary BTS per City'!T10)</f>
        <v>0</v>
      </c>
      <c r="K10" s="23">
        <f t="shared" si="1"/>
        <v>0.57407407407407407</v>
      </c>
      <c r="L10" s="23">
        <f t="shared" si="2"/>
        <v>0.22222222222222221</v>
      </c>
      <c r="M10" s="23">
        <f t="shared" si="3"/>
        <v>0.20370370370370369</v>
      </c>
      <c r="N10" s="23">
        <f t="shared" si="4"/>
        <v>0</v>
      </c>
      <c r="O10" s="23">
        <f t="shared" si="5"/>
        <v>0</v>
      </c>
      <c r="Q10" s="96" t="str">
        <f t="shared" si="6"/>
        <v>WIN</v>
      </c>
      <c r="R10" s="44"/>
      <c r="S10" s="44"/>
      <c r="T10" s="44"/>
      <c r="U10" s="44"/>
    </row>
    <row r="11" spans="1:21" x14ac:dyDescent="0.25">
      <c r="A11" s="1" t="s">
        <v>1</v>
      </c>
      <c r="B11" s="1" t="s">
        <v>238</v>
      </c>
      <c r="C11" s="1" t="s">
        <v>239</v>
      </c>
      <c r="D11" s="1" t="s">
        <v>26</v>
      </c>
      <c r="E11" s="1" t="str">
        <f t="shared" si="0"/>
        <v>BARITO RAYA-BARITO UTARA</v>
      </c>
      <c r="F11" s="5">
        <v>44</v>
      </c>
      <c r="G11" s="5">
        <f>MAX('Summary BTS per City'!G11,'Summary BTS per City'!L11,'Summary BTS per City'!Q11)</f>
        <v>7</v>
      </c>
      <c r="H11" s="5">
        <f>MAX('Summary BTS per City'!H11,'Summary BTS per City'!M11,'Summary BTS per City'!R11)</f>
        <v>14</v>
      </c>
      <c r="I11" s="5">
        <f>MAX('Summary BTS per City'!I11,'Summary BTS per City'!N11,'Summary BTS per City'!S11)</f>
        <v>0</v>
      </c>
      <c r="J11" s="5">
        <f>MAX('Summary BTS per City'!J11,'Summary BTS per City'!O11,'Summary BTS per City'!T11)</f>
        <v>0</v>
      </c>
      <c r="K11" s="23">
        <f t="shared" si="1"/>
        <v>0.67692307692307696</v>
      </c>
      <c r="L11" s="23">
        <f t="shared" si="2"/>
        <v>0.1076923076923077</v>
      </c>
      <c r="M11" s="23">
        <f t="shared" si="3"/>
        <v>0.2153846153846154</v>
      </c>
      <c r="N11" s="23">
        <f t="shared" si="4"/>
        <v>0</v>
      </c>
      <c r="O11" s="23">
        <f t="shared" si="5"/>
        <v>0</v>
      </c>
      <c r="Q11" s="96" t="str">
        <f t="shared" si="6"/>
        <v>WIN</v>
      </c>
      <c r="R11" s="44"/>
      <c r="S11" s="44"/>
      <c r="T11" s="44"/>
      <c r="U11" s="44"/>
    </row>
    <row r="12" spans="1:21" x14ac:dyDescent="0.25">
      <c r="A12" s="1" t="s">
        <v>1</v>
      </c>
      <c r="B12" s="1" t="s">
        <v>240</v>
      </c>
      <c r="C12" s="1" t="s">
        <v>66</v>
      </c>
      <c r="D12" s="1" t="s">
        <v>27</v>
      </c>
      <c r="E12" s="1" t="str">
        <f t="shared" si="0"/>
        <v>SAMBAS-BENGKAYANG</v>
      </c>
      <c r="F12" s="5">
        <v>54</v>
      </c>
      <c r="G12" s="5">
        <f>MAX('Summary BTS per City'!G12,'Summary BTS per City'!L12,'Summary BTS per City'!Q12)</f>
        <v>19</v>
      </c>
      <c r="H12" s="5">
        <f>MAX('Summary BTS per City'!H12,'Summary BTS per City'!M12,'Summary BTS per City'!R12)</f>
        <v>21</v>
      </c>
      <c r="I12" s="5">
        <f>MAX('Summary BTS per City'!I12,'Summary BTS per City'!N12,'Summary BTS per City'!S12)</f>
        <v>37</v>
      </c>
      <c r="J12" s="5">
        <f>MAX('Summary BTS per City'!J12,'Summary BTS per City'!O12,'Summary BTS per City'!T12)</f>
        <v>0</v>
      </c>
      <c r="K12" s="23">
        <f t="shared" si="1"/>
        <v>0.41221374045801529</v>
      </c>
      <c r="L12" s="23">
        <f t="shared" si="2"/>
        <v>0.14503816793893129</v>
      </c>
      <c r="M12" s="23">
        <f t="shared" si="3"/>
        <v>0.16030534351145037</v>
      </c>
      <c r="N12" s="23">
        <f t="shared" si="4"/>
        <v>0.28244274809160308</v>
      </c>
      <c r="O12" s="23">
        <f t="shared" si="5"/>
        <v>0</v>
      </c>
      <c r="Q12" s="96" t="str">
        <f t="shared" si="6"/>
        <v>WIN</v>
      </c>
      <c r="R12" s="44"/>
      <c r="S12" s="44"/>
      <c r="T12" s="44"/>
      <c r="U12" s="44"/>
    </row>
    <row r="13" spans="1:21" x14ac:dyDescent="0.25">
      <c r="A13" s="1" t="s">
        <v>1</v>
      </c>
      <c r="B13" s="1" t="s">
        <v>241</v>
      </c>
      <c r="C13" s="1" t="s">
        <v>242</v>
      </c>
      <c r="D13" s="1" t="s">
        <v>28</v>
      </c>
      <c r="E13" s="1" t="str">
        <f t="shared" si="0"/>
        <v>KALTARA-BERAU</v>
      </c>
      <c r="F13" s="5">
        <v>111</v>
      </c>
      <c r="G13" s="5">
        <f>MAX('Summary BTS per City'!G13,'Summary BTS per City'!L13,'Summary BTS per City'!Q13)</f>
        <v>25</v>
      </c>
      <c r="H13" s="5">
        <f>MAX('Summary BTS per City'!H13,'Summary BTS per City'!M13,'Summary BTS per City'!R13)</f>
        <v>22</v>
      </c>
      <c r="I13" s="5">
        <f>MAX('Summary BTS per City'!I13,'Summary BTS per City'!N13,'Summary BTS per City'!S13)</f>
        <v>0</v>
      </c>
      <c r="J13" s="5">
        <f>MAX('Summary BTS per City'!J13,'Summary BTS per City'!O13,'Summary BTS per City'!T13)</f>
        <v>0</v>
      </c>
      <c r="K13" s="23">
        <f t="shared" si="1"/>
        <v>0.70253164556962022</v>
      </c>
      <c r="L13" s="23">
        <f t="shared" si="2"/>
        <v>0.15822784810126583</v>
      </c>
      <c r="M13" s="23">
        <f t="shared" si="3"/>
        <v>0.13924050632911392</v>
      </c>
      <c r="N13" s="23">
        <f t="shared" si="4"/>
        <v>0</v>
      </c>
      <c r="O13" s="23">
        <f t="shared" si="5"/>
        <v>0</v>
      </c>
      <c r="Q13" s="96" t="str">
        <f t="shared" si="6"/>
        <v>WIN</v>
      </c>
      <c r="R13" s="44"/>
      <c r="S13" s="44"/>
      <c r="T13" s="44"/>
      <c r="U13" s="44"/>
    </row>
    <row r="14" spans="1:21" x14ac:dyDescent="0.25">
      <c r="A14" s="1" t="s">
        <v>1</v>
      </c>
      <c r="B14" s="1" t="s">
        <v>241</v>
      </c>
      <c r="C14" s="1" t="s">
        <v>242</v>
      </c>
      <c r="D14" s="1" t="s">
        <v>29</v>
      </c>
      <c r="E14" s="1" t="str">
        <f t="shared" si="0"/>
        <v>KALTARA-BULUNGAN</v>
      </c>
      <c r="F14" s="5">
        <v>66</v>
      </c>
      <c r="G14" s="5">
        <f>MAX('Summary BTS per City'!G14,'Summary BTS per City'!L14,'Summary BTS per City'!Q14)</f>
        <v>10</v>
      </c>
      <c r="H14" s="5">
        <f>MAX('Summary BTS per City'!H14,'Summary BTS per City'!M14,'Summary BTS per City'!R14)</f>
        <v>13</v>
      </c>
      <c r="I14" s="5">
        <f>MAX('Summary BTS per City'!I14,'Summary BTS per City'!N14,'Summary BTS per City'!S14)</f>
        <v>0</v>
      </c>
      <c r="J14" s="5">
        <f>MAX('Summary BTS per City'!J14,'Summary BTS per City'!O14,'Summary BTS per City'!T14)</f>
        <v>0</v>
      </c>
      <c r="K14" s="23">
        <f t="shared" si="1"/>
        <v>0.7415730337078652</v>
      </c>
      <c r="L14" s="23">
        <f t="shared" si="2"/>
        <v>0.11235955056179775</v>
      </c>
      <c r="M14" s="23">
        <f t="shared" si="3"/>
        <v>0.14606741573033707</v>
      </c>
      <c r="N14" s="23">
        <f t="shared" si="4"/>
        <v>0</v>
      </c>
      <c r="O14" s="23">
        <f t="shared" si="5"/>
        <v>0</v>
      </c>
      <c r="Q14" s="96" t="str">
        <f t="shared" si="6"/>
        <v>WIN</v>
      </c>
      <c r="R14" s="44"/>
      <c r="S14" s="44"/>
      <c r="T14" s="44"/>
      <c r="U14" s="44"/>
    </row>
    <row r="15" spans="1:21" x14ac:dyDescent="0.25">
      <c r="A15" s="1" t="s">
        <v>1</v>
      </c>
      <c r="B15" s="1" t="s">
        <v>238</v>
      </c>
      <c r="C15" s="1" t="s">
        <v>243</v>
      </c>
      <c r="D15" s="1" t="s">
        <v>30</v>
      </c>
      <c r="E15" s="1" t="str">
        <f t="shared" si="0"/>
        <v>KOTAWARINGIN RAYA-GUNUNG MAS</v>
      </c>
      <c r="F15" s="5">
        <v>46</v>
      </c>
      <c r="G15" s="5">
        <f>MAX('Summary BTS per City'!G15,'Summary BTS per City'!L15,'Summary BTS per City'!Q15)</f>
        <v>9</v>
      </c>
      <c r="H15" s="5">
        <f>MAX('Summary BTS per City'!H15,'Summary BTS per City'!M15,'Summary BTS per City'!R15)</f>
        <v>4</v>
      </c>
      <c r="I15" s="5">
        <f>MAX('Summary BTS per City'!I15,'Summary BTS per City'!N15,'Summary BTS per City'!S15)</f>
        <v>0</v>
      </c>
      <c r="J15" s="5">
        <f>MAX('Summary BTS per City'!J15,'Summary BTS per City'!O15,'Summary BTS per City'!T15)</f>
        <v>0</v>
      </c>
      <c r="K15" s="23">
        <f t="shared" si="1"/>
        <v>0.77966101694915257</v>
      </c>
      <c r="L15" s="23">
        <f t="shared" si="2"/>
        <v>0.15254237288135594</v>
      </c>
      <c r="M15" s="23">
        <f t="shared" si="3"/>
        <v>6.7796610169491525E-2</v>
      </c>
      <c r="N15" s="23">
        <f t="shared" si="4"/>
        <v>0</v>
      </c>
      <c r="O15" s="23">
        <f t="shared" si="5"/>
        <v>0</v>
      </c>
      <c r="Q15" s="96" t="str">
        <f t="shared" si="6"/>
        <v>WIN</v>
      </c>
      <c r="R15" s="44"/>
      <c r="S15" s="44"/>
      <c r="T15" s="44"/>
      <c r="U15" s="44"/>
    </row>
    <row r="16" spans="1:21" x14ac:dyDescent="0.25">
      <c r="A16" s="1" t="s">
        <v>1</v>
      </c>
      <c r="B16" s="1" t="s">
        <v>235</v>
      </c>
      <c r="C16" s="1" t="s">
        <v>236</v>
      </c>
      <c r="D16" s="1" t="s">
        <v>31</v>
      </c>
      <c r="E16" s="1" t="str">
        <f t="shared" si="0"/>
        <v>BANUA ENAM-HULU SUNGAI SELATAN</v>
      </c>
      <c r="F16" s="5">
        <v>56</v>
      </c>
      <c r="G16" s="5">
        <f>MAX('Summary BTS per City'!G16,'Summary BTS per City'!L16,'Summary BTS per City'!Q16)</f>
        <v>38</v>
      </c>
      <c r="H16" s="5">
        <f>MAX('Summary BTS per City'!H16,'Summary BTS per City'!M16,'Summary BTS per City'!R16)</f>
        <v>14</v>
      </c>
      <c r="I16" s="5">
        <f>MAX('Summary BTS per City'!I16,'Summary BTS per City'!N16,'Summary BTS per City'!S16)</f>
        <v>8</v>
      </c>
      <c r="J16" s="5">
        <f>MAX('Summary BTS per City'!J16,'Summary BTS per City'!O16,'Summary BTS per City'!T16)</f>
        <v>4</v>
      </c>
      <c r="K16" s="23">
        <f t="shared" si="1"/>
        <v>0.46666666666666667</v>
      </c>
      <c r="L16" s="23">
        <f t="shared" si="2"/>
        <v>0.31666666666666665</v>
      </c>
      <c r="M16" s="23">
        <f t="shared" si="3"/>
        <v>0.11666666666666667</v>
      </c>
      <c r="N16" s="23">
        <f t="shared" si="4"/>
        <v>6.6666666666666666E-2</v>
      </c>
      <c r="O16" s="23">
        <f t="shared" si="5"/>
        <v>3.3333333333333333E-2</v>
      </c>
      <c r="Q16" s="96" t="str">
        <f t="shared" si="6"/>
        <v>WIN</v>
      </c>
      <c r="R16" s="44"/>
      <c r="S16" s="44"/>
      <c r="T16" s="44"/>
      <c r="U16" s="44"/>
    </row>
    <row r="17" spans="1:21" x14ac:dyDescent="0.25">
      <c r="A17" s="1" t="s">
        <v>1</v>
      </c>
      <c r="B17" s="1" t="s">
        <v>235</v>
      </c>
      <c r="C17" s="1" t="s">
        <v>236</v>
      </c>
      <c r="D17" s="1" t="s">
        <v>32</v>
      </c>
      <c r="E17" s="1" t="str">
        <f t="shared" si="0"/>
        <v>BANUA ENAM-HULU SUNGAI TENGAH</v>
      </c>
      <c r="F17" s="5">
        <v>52</v>
      </c>
      <c r="G17" s="5">
        <f>MAX('Summary BTS per City'!G17,'Summary BTS per City'!L17,'Summary BTS per City'!Q17)</f>
        <v>25</v>
      </c>
      <c r="H17" s="5">
        <f>MAX('Summary BTS per City'!H17,'Summary BTS per City'!M17,'Summary BTS per City'!R17)</f>
        <v>21</v>
      </c>
      <c r="I17" s="5">
        <f>MAX('Summary BTS per City'!I17,'Summary BTS per City'!N17,'Summary BTS per City'!S17)</f>
        <v>12</v>
      </c>
      <c r="J17" s="5">
        <f>MAX('Summary BTS per City'!J17,'Summary BTS per City'!O17,'Summary BTS per City'!T17)</f>
        <v>3</v>
      </c>
      <c r="K17" s="23">
        <f t="shared" si="1"/>
        <v>0.46017699115044247</v>
      </c>
      <c r="L17" s="23">
        <f t="shared" si="2"/>
        <v>0.22123893805309736</v>
      </c>
      <c r="M17" s="23">
        <f t="shared" si="3"/>
        <v>0.18584070796460178</v>
      </c>
      <c r="N17" s="23">
        <f t="shared" si="4"/>
        <v>0.10619469026548672</v>
      </c>
      <c r="O17" s="23">
        <f t="shared" si="5"/>
        <v>2.6548672566371681E-2</v>
      </c>
      <c r="Q17" s="96" t="str">
        <f t="shared" si="6"/>
        <v>WIN</v>
      </c>
      <c r="R17" s="44"/>
      <c r="S17" s="44"/>
      <c r="T17" s="44"/>
      <c r="U17" s="44"/>
    </row>
    <row r="18" spans="1:21" x14ac:dyDescent="0.25">
      <c r="A18" s="1" t="s">
        <v>1</v>
      </c>
      <c r="B18" s="1" t="s">
        <v>235</v>
      </c>
      <c r="C18" s="1" t="s">
        <v>236</v>
      </c>
      <c r="D18" s="1" t="s">
        <v>33</v>
      </c>
      <c r="E18" s="1" t="str">
        <f t="shared" si="0"/>
        <v>BANUA ENAM-HULU SUNGAI UTARA</v>
      </c>
      <c r="F18" s="5">
        <v>37</v>
      </c>
      <c r="G18" s="5">
        <f>MAX('Summary BTS per City'!G18,'Summary BTS per City'!L18,'Summary BTS per City'!Q18)</f>
        <v>28</v>
      </c>
      <c r="H18" s="5">
        <f>MAX('Summary BTS per City'!H18,'Summary BTS per City'!M18,'Summary BTS per City'!R18)</f>
        <v>16</v>
      </c>
      <c r="I18" s="5">
        <f>MAX('Summary BTS per City'!I18,'Summary BTS per City'!N18,'Summary BTS per City'!S18)</f>
        <v>10</v>
      </c>
      <c r="J18" s="5">
        <f>MAX('Summary BTS per City'!J18,'Summary BTS per City'!O18,'Summary BTS per City'!T18)</f>
        <v>0</v>
      </c>
      <c r="K18" s="23">
        <f t="shared" si="1"/>
        <v>0.40659340659340659</v>
      </c>
      <c r="L18" s="23">
        <f t="shared" si="2"/>
        <v>0.30769230769230771</v>
      </c>
      <c r="M18" s="23">
        <f t="shared" si="3"/>
        <v>0.17582417582417584</v>
      </c>
      <c r="N18" s="23">
        <f t="shared" si="4"/>
        <v>0.10989010989010989</v>
      </c>
      <c r="O18" s="23">
        <f t="shared" si="5"/>
        <v>0</v>
      </c>
      <c r="Q18" s="96" t="str">
        <f t="shared" si="6"/>
        <v>WIN</v>
      </c>
      <c r="R18" s="44"/>
      <c r="S18" s="44"/>
      <c r="T18" s="44"/>
      <c r="U18" s="44"/>
    </row>
    <row r="19" spans="1:21" x14ac:dyDescent="0.25">
      <c r="A19" s="1" t="s">
        <v>1</v>
      </c>
      <c r="B19" s="1" t="s">
        <v>238</v>
      </c>
      <c r="C19" s="1" t="s">
        <v>238</v>
      </c>
      <c r="D19" s="1" t="s">
        <v>34</v>
      </c>
      <c r="E19" s="1" t="str">
        <f t="shared" si="0"/>
        <v>PALANGKARAYA-KAPUAS</v>
      </c>
      <c r="F19" s="5">
        <v>96</v>
      </c>
      <c r="G19" s="5">
        <f>MAX('Summary BTS per City'!G19,'Summary BTS per City'!L19,'Summary BTS per City'!Q19)</f>
        <v>21</v>
      </c>
      <c r="H19" s="5">
        <f>MAX('Summary BTS per City'!H19,'Summary BTS per City'!M19,'Summary BTS per City'!R19)</f>
        <v>25</v>
      </c>
      <c r="I19" s="5">
        <f>MAX('Summary BTS per City'!I19,'Summary BTS per City'!N19,'Summary BTS per City'!S19)</f>
        <v>21</v>
      </c>
      <c r="J19" s="5">
        <f>MAX('Summary BTS per City'!J19,'Summary BTS per City'!O19,'Summary BTS per City'!T19)</f>
        <v>4</v>
      </c>
      <c r="K19" s="23">
        <f t="shared" si="1"/>
        <v>0.57485029940119758</v>
      </c>
      <c r="L19" s="23">
        <f t="shared" si="2"/>
        <v>0.12574850299401197</v>
      </c>
      <c r="M19" s="23">
        <f t="shared" si="3"/>
        <v>0.1497005988023952</v>
      </c>
      <c r="N19" s="23">
        <f t="shared" si="4"/>
        <v>0.12574850299401197</v>
      </c>
      <c r="O19" s="23">
        <f t="shared" si="5"/>
        <v>2.3952095808383235E-2</v>
      </c>
      <c r="Q19" s="96" t="str">
        <f t="shared" si="6"/>
        <v>WIN</v>
      </c>
      <c r="R19" s="44"/>
      <c r="S19" s="44"/>
      <c r="T19" s="44"/>
      <c r="U19" s="44"/>
    </row>
    <row r="20" spans="1:21" x14ac:dyDescent="0.25">
      <c r="A20" s="1" t="s">
        <v>1</v>
      </c>
      <c r="B20" s="1" t="s">
        <v>240</v>
      </c>
      <c r="C20" s="1" t="s">
        <v>70</v>
      </c>
      <c r="D20" s="1" t="s">
        <v>35</v>
      </c>
      <c r="E20" s="1" t="str">
        <f t="shared" si="0"/>
        <v>SINTANG-KAPUAS HULU</v>
      </c>
      <c r="F20" s="5">
        <v>54</v>
      </c>
      <c r="G20" s="5">
        <f>MAX('Summary BTS per City'!G20,'Summary BTS per City'!L20,'Summary BTS per City'!Q20)</f>
        <v>0</v>
      </c>
      <c r="H20" s="5">
        <f>MAX('Summary BTS per City'!H20,'Summary BTS per City'!M20,'Summary BTS per City'!R20)</f>
        <v>42</v>
      </c>
      <c r="I20" s="5">
        <f>MAX('Summary BTS per City'!I20,'Summary BTS per City'!N20,'Summary BTS per City'!S20)</f>
        <v>0</v>
      </c>
      <c r="J20" s="5">
        <f>MAX('Summary BTS per City'!J20,'Summary BTS per City'!O20,'Summary BTS per City'!T20)</f>
        <v>0</v>
      </c>
      <c r="K20" s="23">
        <f t="shared" si="1"/>
        <v>0.5625</v>
      </c>
      <c r="L20" s="23">
        <f t="shared" si="2"/>
        <v>0</v>
      </c>
      <c r="M20" s="23">
        <f t="shared" si="3"/>
        <v>0.4375</v>
      </c>
      <c r="N20" s="23">
        <f t="shared" si="4"/>
        <v>0</v>
      </c>
      <c r="O20" s="23">
        <f t="shared" si="5"/>
        <v>0</v>
      </c>
      <c r="Q20" s="96" t="str">
        <f t="shared" si="6"/>
        <v>WIN</v>
      </c>
      <c r="R20" s="44"/>
      <c r="S20" s="44"/>
      <c r="T20" s="44"/>
      <c r="U20" s="44"/>
    </row>
    <row r="21" spans="1:21" x14ac:dyDescent="0.25">
      <c r="A21" s="1" t="s">
        <v>1</v>
      </c>
      <c r="B21" s="1" t="s">
        <v>238</v>
      </c>
      <c r="C21" s="1" t="s">
        <v>243</v>
      </c>
      <c r="D21" s="1" t="s">
        <v>36</v>
      </c>
      <c r="E21" s="1" t="str">
        <f t="shared" si="0"/>
        <v>KOTAWARINGIN RAYA-KATINGAN</v>
      </c>
      <c r="F21" s="5">
        <v>48</v>
      </c>
      <c r="G21" s="5">
        <f>MAX('Summary BTS per City'!G21,'Summary BTS per City'!L21,'Summary BTS per City'!Q21)</f>
        <v>12</v>
      </c>
      <c r="H21" s="5">
        <f>MAX('Summary BTS per City'!H21,'Summary BTS per City'!M21,'Summary BTS per City'!R21)</f>
        <v>16</v>
      </c>
      <c r="I21" s="5">
        <f>MAX('Summary BTS per City'!I21,'Summary BTS per City'!N21,'Summary BTS per City'!S21)</f>
        <v>0</v>
      </c>
      <c r="J21" s="5">
        <f>MAX('Summary BTS per City'!J21,'Summary BTS per City'!O21,'Summary BTS per City'!T21)</f>
        <v>0</v>
      </c>
      <c r="K21" s="23">
        <f t="shared" si="1"/>
        <v>0.63157894736842102</v>
      </c>
      <c r="L21" s="23">
        <f t="shared" si="2"/>
        <v>0.15789473684210525</v>
      </c>
      <c r="M21" s="23">
        <f t="shared" si="3"/>
        <v>0.21052631578947367</v>
      </c>
      <c r="N21" s="23">
        <f t="shared" si="4"/>
        <v>0</v>
      </c>
      <c r="O21" s="23">
        <f t="shared" si="5"/>
        <v>0</v>
      </c>
      <c r="Q21" s="96" t="str">
        <f t="shared" si="6"/>
        <v>WIN</v>
      </c>
      <c r="R21" s="44"/>
      <c r="S21" s="44"/>
      <c r="T21" s="44"/>
      <c r="U21" s="44"/>
    </row>
    <row r="22" spans="1:21" x14ac:dyDescent="0.25">
      <c r="A22" s="1" t="s">
        <v>1</v>
      </c>
      <c r="B22" s="1" t="s">
        <v>240</v>
      </c>
      <c r="C22" s="1" t="s">
        <v>244</v>
      </c>
      <c r="D22" s="1" t="s">
        <v>37</v>
      </c>
      <c r="E22" s="1" t="str">
        <f t="shared" si="0"/>
        <v>KETAPANG KUBU RAYA-KAYONG UTARA</v>
      </c>
      <c r="F22" s="5">
        <v>35</v>
      </c>
      <c r="G22" s="5">
        <f>MAX('Summary BTS per City'!G22,'Summary BTS per City'!L22,'Summary BTS per City'!Q22)</f>
        <v>6</v>
      </c>
      <c r="H22" s="5">
        <f>MAX('Summary BTS per City'!H22,'Summary BTS per City'!M22,'Summary BTS per City'!R22)</f>
        <v>8</v>
      </c>
      <c r="I22" s="5">
        <f>MAX('Summary BTS per City'!I22,'Summary BTS per City'!N22,'Summary BTS per City'!S22)</f>
        <v>17</v>
      </c>
      <c r="J22" s="5">
        <f>MAX('Summary BTS per City'!J22,'Summary BTS per City'!O22,'Summary BTS per City'!T22)</f>
        <v>0</v>
      </c>
      <c r="K22" s="23">
        <f t="shared" si="1"/>
        <v>0.53030303030303028</v>
      </c>
      <c r="L22" s="23">
        <f t="shared" si="2"/>
        <v>9.0909090909090912E-2</v>
      </c>
      <c r="M22" s="23">
        <f t="shared" si="3"/>
        <v>0.12121212121212122</v>
      </c>
      <c r="N22" s="23">
        <f t="shared" si="4"/>
        <v>0.25757575757575757</v>
      </c>
      <c r="O22" s="23">
        <f t="shared" si="5"/>
        <v>0</v>
      </c>
      <c r="Q22" s="96" t="str">
        <f t="shared" si="6"/>
        <v>WIN</v>
      </c>
      <c r="R22" s="44"/>
      <c r="S22" s="44"/>
      <c r="T22" s="44"/>
      <c r="U22" s="44"/>
    </row>
    <row r="23" spans="1:21" x14ac:dyDescent="0.25">
      <c r="A23" s="1" t="s">
        <v>1</v>
      </c>
      <c r="B23" s="1" t="s">
        <v>240</v>
      </c>
      <c r="C23" s="1" t="s">
        <v>244</v>
      </c>
      <c r="D23" s="1" t="s">
        <v>38</v>
      </c>
      <c r="E23" s="1" t="str">
        <f t="shared" si="0"/>
        <v>KETAPANG KUBU RAYA-KETAPANG</v>
      </c>
      <c r="F23" s="5">
        <v>135</v>
      </c>
      <c r="G23" s="5">
        <f>MAX('Summary BTS per City'!G23,'Summary BTS per City'!L23,'Summary BTS per City'!Q23)</f>
        <v>35</v>
      </c>
      <c r="H23" s="5">
        <f>MAX('Summary BTS per City'!H23,'Summary BTS per City'!M23,'Summary BTS per City'!R23)</f>
        <v>37</v>
      </c>
      <c r="I23" s="5">
        <f>MAX('Summary BTS per City'!I23,'Summary BTS per City'!N23,'Summary BTS per City'!S23)</f>
        <v>66</v>
      </c>
      <c r="J23" s="5">
        <f>MAX('Summary BTS per City'!J23,'Summary BTS per City'!O23,'Summary BTS per City'!T23)</f>
        <v>0</v>
      </c>
      <c r="K23" s="23">
        <f t="shared" si="1"/>
        <v>0.49450549450549453</v>
      </c>
      <c r="L23" s="23">
        <f t="shared" si="2"/>
        <v>0.12820512820512819</v>
      </c>
      <c r="M23" s="23">
        <f t="shared" si="3"/>
        <v>0.13553113553113552</v>
      </c>
      <c r="N23" s="23">
        <f t="shared" si="4"/>
        <v>0.24175824175824176</v>
      </c>
      <c r="O23" s="23">
        <f t="shared" si="5"/>
        <v>0</v>
      </c>
      <c r="Q23" s="96" t="str">
        <f t="shared" si="6"/>
        <v>WIN</v>
      </c>
      <c r="R23" s="44"/>
      <c r="S23" s="44"/>
      <c r="T23" s="44"/>
      <c r="U23" s="44"/>
    </row>
    <row r="24" spans="1:21" x14ac:dyDescent="0.25">
      <c r="A24" s="1" t="s">
        <v>1</v>
      </c>
      <c r="B24" s="1" t="s">
        <v>245</v>
      </c>
      <c r="C24" s="1" t="s">
        <v>245</v>
      </c>
      <c r="D24" s="1" t="s">
        <v>39</v>
      </c>
      <c r="E24" s="1" t="str">
        <f t="shared" si="0"/>
        <v>BALIKPAPAN-KOTA BALIKPAPAN</v>
      </c>
      <c r="F24" s="5">
        <v>355</v>
      </c>
      <c r="G24" s="5">
        <f>MAX('Summary BTS per City'!G24,'Summary BTS per City'!L24,'Summary BTS per City'!Q24)</f>
        <v>184</v>
      </c>
      <c r="H24" s="5">
        <f>MAX('Summary BTS per City'!H24,'Summary BTS per City'!M24,'Summary BTS per City'!R24)</f>
        <v>103</v>
      </c>
      <c r="I24" s="5">
        <f>MAX('Summary BTS per City'!I24,'Summary BTS per City'!N24,'Summary BTS per City'!S24)</f>
        <v>142</v>
      </c>
      <c r="J24" s="5">
        <f>MAX('Summary BTS per City'!J24,'Summary BTS per City'!O24,'Summary BTS per City'!T24)</f>
        <v>5</v>
      </c>
      <c r="K24" s="23">
        <f t="shared" si="1"/>
        <v>0.44993662864385298</v>
      </c>
      <c r="L24" s="23">
        <f t="shared" si="2"/>
        <v>0.23320659062103929</v>
      </c>
      <c r="M24" s="23">
        <f t="shared" si="3"/>
        <v>0.13054499366286437</v>
      </c>
      <c r="N24" s="23">
        <f t="shared" si="4"/>
        <v>0.17997465145754118</v>
      </c>
      <c r="O24" s="23">
        <f t="shared" si="5"/>
        <v>6.3371356147021544E-3</v>
      </c>
      <c r="Q24" s="96" t="str">
        <f t="shared" si="6"/>
        <v>WIN</v>
      </c>
      <c r="R24" s="44"/>
      <c r="S24" s="44"/>
      <c r="T24" s="44"/>
      <c r="U24" s="44"/>
    </row>
    <row r="25" spans="1:21" x14ac:dyDescent="0.25">
      <c r="A25" s="1" t="s">
        <v>1</v>
      </c>
      <c r="B25" s="1" t="s">
        <v>235</v>
      </c>
      <c r="C25" s="1" t="s">
        <v>237</v>
      </c>
      <c r="D25" s="1" t="s">
        <v>40</v>
      </c>
      <c r="E25" s="1" t="str">
        <f t="shared" si="0"/>
        <v>MARTAPURA-KOTA BANJAR BARU</v>
      </c>
      <c r="F25" s="5">
        <v>158</v>
      </c>
      <c r="G25" s="5">
        <f>MAX('Summary BTS per City'!G25,'Summary BTS per City'!L25,'Summary BTS per City'!Q25)</f>
        <v>133</v>
      </c>
      <c r="H25" s="5">
        <f>MAX('Summary BTS per City'!H25,'Summary BTS per City'!M25,'Summary BTS per City'!R25)</f>
        <v>41</v>
      </c>
      <c r="I25" s="5">
        <f>MAX('Summary BTS per City'!I25,'Summary BTS per City'!N25,'Summary BTS per City'!S25)</f>
        <v>71</v>
      </c>
      <c r="J25" s="5">
        <f>MAX('Summary BTS per City'!J25,'Summary BTS per City'!O25,'Summary BTS per City'!T25)</f>
        <v>21</v>
      </c>
      <c r="K25" s="23">
        <f t="shared" si="1"/>
        <v>0.37264150943396224</v>
      </c>
      <c r="L25" s="23">
        <f t="shared" si="2"/>
        <v>0.31367924528301888</v>
      </c>
      <c r="M25" s="23">
        <f t="shared" si="3"/>
        <v>9.6698113207547176E-2</v>
      </c>
      <c r="N25" s="23">
        <f t="shared" si="4"/>
        <v>0.16745283018867924</v>
      </c>
      <c r="O25" s="23">
        <f t="shared" si="5"/>
        <v>4.9528301886792456E-2</v>
      </c>
      <c r="Q25" s="96" t="str">
        <f t="shared" si="6"/>
        <v>WIN</v>
      </c>
      <c r="R25" s="44"/>
      <c r="S25" s="44"/>
      <c r="T25" s="44"/>
      <c r="U25" s="44"/>
    </row>
    <row r="26" spans="1:21" x14ac:dyDescent="0.25">
      <c r="A26" s="1" t="s">
        <v>1</v>
      </c>
      <c r="B26" s="1" t="s">
        <v>235</v>
      </c>
      <c r="C26" s="1" t="s">
        <v>235</v>
      </c>
      <c r="D26" s="1" t="s">
        <v>41</v>
      </c>
      <c r="E26" s="1" t="str">
        <f t="shared" si="0"/>
        <v>BANJARMASIN-KOTA BANJARMASIN</v>
      </c>
      <c r="F26" s="5">
        <v>237</v>
      </c>
      <c r="G26" s="5">
        <f>MAX('Summary BTS per City'!G26,'Summary BTS per City'!L26,'Summary BTS per City'!Q26)</f>
        <v>146</v>
      </c>
      <c r="H26" s="5">
        <f>MAX('Summary BTS per City'!H26,'Summary BTS per City'!M26,'Summary BTS per City'!R26)</f>
        <v>50</v>
      </c>
      <c r="I26" s="5">
        <f>MAX('Summary BTS per City'!I26,'Summary BTS per City'!N26,'Summary BTS per City'!S26)</f>
        <v>107</v>
      </c>
      <c r="J26" s="5">
        <f>MAX('Summary BTS per City'!J26,'Summary BTS per City'!O26,'Summary BTS per City'!T26)</f>
        <v>43</v>
      </c>
      <c r="K26" s="23">
        <f t="shared" si="1"/>
        <v>0.40651801029159518</v>
      </c>
      <c r="L26" s="23">
        <f t="shared" si="2"/>
        <v>0.2504288164665523</v>
      </c>
      <c r="M26" s="23">
        <f t="shared" si="3"/>
        <v>8.5763293310463118E-2</v>
      </c>
      <c r="N26" s="23">
        <f t="shared" si="4"/>
        <v>0.18353344768439109</v>
      </c>
      <c r="O26" s="23">
        <f t="shared" si="5"/>
        <v>7.375643224699828E-2</v>
      </c>
      <c r="Q26" s="96" t="str">
        <f t="shared" si="6"/>
        <v>WIN</v>
      </c>
      <c r="R26" s="44"/>
      <c r="S26" s="44"/>
      <c r="T26" s="44"/>
      <c r="U26" s="44"/>
    </row>
    <row r="27" spans="1:21" x14ac:dyDescent="0.25">
      <c r="A27" s="1" t="s">
        <v>1</v>
      </c>
      <c r="B27" s="1" t="s">
        <v>235</v>
      </c>
      <c r="C27" s="1" t="s">
        <v>246</v>
      </c>
      <c r="D27" s="1" t="s">
        <v>42</v>
      </c>
      <c r="E27" s="1" t="str">
        <f t="shared" si="0"/>
        <v>KOTABARU-KOTA BARU</v>
      </c>
      <c r="F27" s="5">
        <v>99</v>
      </c>
      <c r="G27" s="5">
        <f>MAX('Summary BTS per City'!G27,'Summary BTS per City'!L27,'Summary BTS per City'!Q27)</f>
        <v>52</v>
      </c>
      <c r="H27" s="5">
        <f>MAX('Summary BTS per City'!H27,'Summary BTS per City'!M27,'Summary BTS per City'!R27)</f>
        <v>25</v>
      </c>
      <c r="I27" s="5">
        <f>MAX('Summary BTS per City'!I27,'Summary BTS per City'!N27,'Summary BTS per City'!S27)</f>
        <v>0</v>
      </c>
      <c r="J27" s="5">
        <f>MAX('Summary BTS per City'!J27,'Summary BTS per City'!O27,'Summary BTS per City'!T27)</f>
        <v>5</v>
      </c>
      <c r="K27" s="23">
        <f t="shared" si="1"/>
        <v>0.54696132596685088</v>
      </c>
      <c r="L27" s="23">
        <f t="shared" si="2"/>
        <v>0.287292817679558</v>
      </c>
      <c r="M27" s="23">
        <f t="shared" si="3"/>
        <v>0.13812154696132597</v>
      </c>
      <c r="N27" s="23">
        <f t="shared" si="4"/>
        <v>0</v>
      </c>
      <c r="O27" s="23">
        <f t="shared" si="5"/>
        <v>2.7624309392265192E-2</v>
      </c>
      <c r="Q27" s="96" t="str">
        <f t="shared" si="6"/>
        <v>WIN</v>
      </c>
      <c r="R27" s="44"/>
      <c r="S27" s="44"/>
      <c r="T27" s="44"/>
      <c r="U27" s="44"/>
    </row>
    <row r="28" spans="1:21" x14ac:dyDescent="0.25">
      <c r="A28" s="1" t="s">
        <v>1</v>
      </c>
      <c r="B28" s="1" t="s">
        <v>247</v>
      </c>
      <c r="C28" s="1" t="s">
        <v>248</v>
      </c>
      <c r="D28" s="1" t="s">
        <v>43</v>
      </c>
      <c r="E28" s="1" t="str">
        <f t="shared" si="0"/>
        <v>BONTANG-KOTA BONTANG</v>
      </c>
      <c r="F28" s="5">
        <v>89</v>
      </c>
      <c r="G28" s="5">
        <f>MAX('Summary BTS per City'!G28,'Summary BTS per City'!L28,'Summary BTS per City'!Q28)</f>
        <v>43</v>
      </c>
      <c r="H28" s="5">
        <f>MAX('Summary BTS per City'!H28,'Summary BTS per City'!M28,'Summary BTS per City'!R28)</f>
        <v>14</v>
      </c>
      <c r="I28" s="5">
        <f>MAX('Summary BTS per City'!I28,'Summary BTS per City'!N28,'Summary BTS per City'!S28)</f>
        <v>39</v>
      </c>
      <c r="J28" s="5">
        <f>MAX('Summary BTS per City'!J28,'Summary BTS per City'!O28,'Summary BTS per City'!T28)</f>
        <v>0</v>
      </c>
      <c r="K28" s="23">
        <f t="shared" si="1"/>
        <v>0.48108108108108111</v>
      </c>
      <c r="L28" s="23">
        <f t="shared" si="2"/>
        <v>0.23243243243243245</v>
      </c>
      <c r="M28" s="23">
        <f t="shared" si="3"/>
        <v>7.567567567567568E-2</v>
      </c>
      <c r="N28" s="23">
        <f t="shared" si="4"/>
        <v>0.21081081081081082</v>
      </c>
      <c r="O28" s="23">
        <f t="shared" si="5"/>
        <v>0</v>
      </c>
      <c r="Q28" s="96" t="str">
        <f t="shared" si="6"/>
        <v>WIN</v>
      </c>
      <c r="R28" s="44"/>
      <c r="S28" s="44"/>
      <c r="T28" s="44"/>
      <c r="U28" s="44"/>
    </row>
    <row r="29" spans="1:21" x14ac:dyDescent="0.25">
      <c r="A29" s="1" t="s">
        <v>1</v>
      </c>
      <c r="B29" s="1" t="s">
        <v>238</v>
      </c>
      <c r="C29" s="1" t="s">
        <v>238</v>
      </c>
      <c r="D29" s="1" t="s">
        <v>44</v>
      </c>
      <c r="E29" s="1" t="str">
        <f t="shared" si="0"/>
        <v>PALANGKARAYA-KOTA PALANGKARAYA</v>
      </c>
      <c r="F29" s="5">
        <v>194</v>
      </c>
      <c r="G29" s="5">
        <f>MAX('Summary BTS per City'!G29,'Summary BTS per City'!L29,'Summary BTS per City'!Q29)</f>
        <v>63</v>
      </c>
      <c r="H29" s="5">
        <f>MAX('Summary BTS per City'!H29,'Summary BTS per City'!M29,'Summary BTS per City'!R29)</f>
        <v>39</v>
      </c>
      <c r="I29" s="5">
        <f>MAX('Summary BTS per City'!I29,'Summary BTS per City'!N29,'Summary BTS per City'!S29)</f>
        <v>69</v>
      </c>
      <c r="J29" s="5">
        <f>MAX('Summary BTS per City'!J29,'Summary BTS per City'!O29,'Summary BTS per City'!T29)</f>
        <v>0</v>
      </c>
      <c r="K29" s="23">
        <f t="shared" si="1"/>
        <v>0.53150684931506853</v>
      </c>
      <c r="L29" s="23">
        <f t="shared" si="2"/>
        <v>0.17260273972602741</v>
      </c>
      <c r="M29" s="23">
        <f t="shared" si="3"/>
        <v>0.10684931506849316</v>
      </c>
      <c r="N29" s="23">
        <f t="shared" si="4"/>
        <v>0.18904109589041096</v>
      </c>
      <c r="O29" s="23">
        <f t="shared" si="5"/>
        <v>0</v>
      </c>
      <c r="Q29" s="96" t="str">
        <f t="shared" si="6"/>
        <v>WIN</v>
      </c>
      <c r="R29" s="44"/>
      <c r="S29" s="44"/>
      <c r="T29" s="44"/>
      <c r="U29" s="44"/>
    </row>
    <row r="30" spans="1:21" x14ac:dyDescent="0.25">
      <c r="A30" s="30" t="s">
        <v>1</v>
      </c>
      <c r="B30" s="30" t="s">
        <v>240</v>
      </c>
      <c r="C30" s="30" t="s">
        <v>244</v>
      </c>
      <c r="D30" s="30" t="s">
        <v>45</v>
      </c>
      <c r="E30" s="30" t="str">
        <f t="shared" si="0"/>
        <v>KETAPANG KUBU RAYA-KOTA PONTIANAK</v>
      </c>
      <c r="F30" s="5">
        <v>48</v>
      </c>
      <c r="G30" s="5">
        <f>MAX('Summary BTS per City'!G30,'Summary BTS per City'!L30,'Summary BTS per City'!Q30)</f>
        <v>40</v>
      </c>
      <c r="H30" s="5">
        <f>MAX('Summary BTS per City'!H30,'Summary BTS per City'!M30,'Summary BTS per City'!R30)</f>
        <v>15</v>
      </c>
      <c r="I30" s="5">
        <f>MAX('Summary BTS per City'!I30,'Summary BTS per City'!N30,'Summary BTS per City'!S30)</f>
        <v>38</v>
      </c>
      <c r="J30" s="5">
        <f>MAX('Summary BTS per City'!J30,'Summary BTS per City'!O30,'Summary BTS per City'!T30)</f>
        <v>6</v>
      </c>
      <c r="K30" s="23">
        <f t="shared" si="1"/>
        <v>0.32653061224489793</v>
      </c>
      <c r="L30" s="23">
        <f t="shared" si="2"/>
        <v>0.27210884353741499</v>
      </c>
      <c r="M30" s="23">
        <f t="shared" si="3"/>
        <v>0.10204081632653061</v>
      </c>
      <c r="N30" s="23">
        <f t="shared" si="4"/>
        <v>0.25850340136054423</v>
      </c>
      <c r="O30" s="23">
        <f t="shared" si="5"/>
        <v>4.0816326530612242E-2</v>
      </c>
      <c r="Q30" s="96" t="str">
        <f t="shared" si="6"/>
        <v>WIN</v>
      </c>
      <c r="R30" s="44"/>
      <c r="S30" s="44"/>
      <c r="T30" s="44"/>
      <c r="U30" s="44"/>
    </row>
    <row r="31" spans="1:21" x14ac:dyDescent="0.25">
      <c r="A31" s="1" t="s">
        <v>1</v>
      </c>
      <c r="B31" s="1" t="s">
        <v>240</v>
      </c>
      <c r="C31" s="1" t="s">
        <v>240</v>
      </c>
      <c r="D31" s="1" t="s">
        <v>45</v>
      </c>
      <c r="E31" s="1" t="str">
        <f t="shared" si="0"/>
        <v>PONTIANAK-KOTA PONTIANAK</v>
      </c>
      <c r="F31" s="5">
        <v>210</v>
      </c>
      <c r="G31" s="5">
        <f>MAX('Summary BTS per City'!G31,'Summary BTS per City'!L31,'Summary BTS per City'!Q31)</f>
        <v>122</v>
      </c>
      <c r="H31" s="5">
        <f>MAX('Summary BTS per City'!H31,'Summary BTS per City'!M31,'Summary BTS per City'!R31)</f>
        <v>81</v>
      </c>
      <c r="I31" s="5">
        <f>MAX('Summary BTS per City'!I31,'Summary BTS per City'!N31,'Summary BTS per City'!S31)</f>
        <v>140</v>
      </c>
      <c r="J31" s="5">
        <f>MAX('Summary BTS per City'!J31,'Summary BTS per City'!O31,'Summary BTS per City'!T31)</f>
        <v>8</v>
      </c>
      <c r="K31" s="23">
        <f t="shared" si="1"/>
        <v>0.37433155080213903</v>
      </c>
      <c r="L31" s="23">
        <f t="shared" si="2"/>
        <v>0.21746880570409982</v>
      </c>
      <c r="M31" s="23">
        <f t="shared" si="3"/>
        <v>0.14438502673796791</v>
      </c>
      <c r="N31" s="23">
        <f t="shared" si="4"/>
        <v>0.24955436720142601</v>
      </c>
      <c r="O31" s="23">
        <f t="shared" si="5"/>
        <v>1.4260249554367201E-2</v>
      </c>
      <c r="Q31" s="96" t="str">
        <f t="shared" si="6"/>
        <v>WIN</v>
      </c>
      <c r="R31" s="44"/>
      <c r="S31" s="44"/>
      <c r="T31" s="44"/>
      <c r="U31" s="44"/>
    </row>
    <row r="32" spans="1:21" x14ac:dyDescent="0.25">
      <c r="A32" s="1" t="s">
        <v>1</v>
      </c>
      <c r="B32" s="1" t="s">
        <v>247</v>
      </c>
      <c r="C32" s="1" t="s">
        <v>247</v>
      </c>
      <c r="D32" s="1" t="s">
        <v>46</v>
      </c>
      <c r="E32" s="1" t="str">
        <f t="shared" si="0"/>
        <v>SAMARINDA-KOTA SAMARINDA</v>
      </c>
      <c r="F32" s="5">
        <v>324</v>
      </c>
      <c r="G32" s="5">
        <f>MAX('Summary BTS per City'!G32,'Summary BTS per City'!L32,'Summary BTS per City'!Q32)</f>
        <v>126</v>
      </c>
      <c r="H32" s="5">
        <f>MAX('Summary BTS per City'!H32,'Summary BTS per City'!M32,'Summary BTS per City'!R32)</f>
        <v>73</v>
      </c>
      <c r="I32" s="5">
        <f>MAX('Summary BTS per City'!I32,'Summary BTS per City'!N32,'Summary BTS per City'!S32)</f>
        <v>85</v>
      </c>
      <c r="J32" s="5">
        <f>MAX('Summary BTS per City'!J32,'Summary BTS per City'!O32,'Summary BTS per City'!T32)</f>
        <v>3</v>
      </c>
      <c r="K32" s="23">
        <f t="shared" si="1"/>
        <v>0.530278232405892</v>
      </c>
      <c r="L32" s="23">
        <f t="shared" si="2"/>
        <v>0.20621931260229132</v>
      </c>
      <c r="M32" s="23">
        <f t="shared" si="3"/>
        <v>0.11947626841243862</v>
      </c>
      <c r="N32" s="23">
        <f t="shared" si="4"/>
        <v>0.13911620294599017</v>
      </c>
      <c r="O32" s="23">
        <f t="shared" si="5"/>
        <v>4.9099836333878887E-3</v>
      </c>
      <c r="Q32" s="96" t="str">
        <f t="shared" si="6"/>
        <v>WIN</v>
      </c>
      <c r="R32" s="44"/>
      <c r="S32" s="44"/>
      <c r="T32" s="44"/>
      <c r="U32" s="44"/>
    </row>
    <row r="33" spans="1:21" x14ac:dyDescent="0.25">
      <c r="A33" s="1" t="s">
        <v>1</v>
      </c>
      <c r="B33" s="1" t="s">
        <v>247</v>
      </c>
      <c r="C33" s="1" t="s">
        <v>255</v>
      </c>
      <c r="D33" s="1" t="s">
        <v>46</v>
      </c>
      <c r="E33" s="1" t="str">
        <f t="shared" si="0"/>
        <v>SAMARINDA OUTER-KOTA SAMARINDA</v>
      </c>
      <c r="F33" s="5">
        <v>97</v>
      </c>
      <c r="G33" s="5">
        <f>MAX('Summary BTS per City'!G33,'Summary BTS per City'!L33,'Summary BTS per City'!Q33)</f>
        <v>42</v>
      </c>
      <c r="H33" s="5">
        <f>MAX('Summary BTS per City'!H33,'Summary BTS per City'!M33,'Summary BTS per City'!R33)</f>
        <v>23</v>
      </c>
      <c r="I33" s="5">
        <f>MAX('Summary BTS per City'!I33,'Summary BTS per City'!N33,'Summary BTS per City'!S33)</f>
        <v>31</v>
      </c>
      <c r="J33" s="5">
        <f>MAX('Summary BTS per City'!J33,'Summary BTS per City'!O33,'Summary BTS per City'!T33)</f>
        <v>2</v>
      </c>
      <c r="K33" s="23">
        <f t="shared" si="1"/>
        <v>0.49743589743589745</v>
      </c>
      <c r="L33" s="23">
        <f t="shared" si="2"/>
        <v>0.2153846153846154</v>
      </c>
      <c r="M33" s="23">
        <f t="shared" si="3"/>
        <v>0.11794871794871795</v>
      </c>
      <c r="N33" s="23">
        <f t="shared" si="4"/>
        <v>0.15897435897435896</v>
      </c>
      <c r="O33" s="23">
        <f t="shared" si="5"/>
        <v>1.0256410256410256E-2</v>
      </c>
      <c r="Q33" s="96" t="str">
        <f t="shared" si="6"/>
        <v>WIN</v>
      </c>
      <c r="R33" s="44"/>
      <c r="S33" s="44"/>
      <c r="T33" s="44"/>
      <c r="U33" s="44"/>
    </row>
    <row r="34" spans="1:21" x14ac:dyDescent="0.25">
      <c r="A34" s="1" t="s">
        <v>1</v>
      </c>
      <c r="B34" s="1" t="s">
        <v>240</v>
      </c>
      <c r="C34" s="1" t="s">
        <v>66</v>
      </c>
      <c r="D34" s="1" t="s">
        <v>47</v>
      </c>
      <c r="E34" s="1" t="str">
        <f t="shared" si="0"/>
        <v>SAMBAS-KOTA SINGKAWANG</v>
      </c>
      <c r="F34" s="5">
        <v>88</v>
      </c>
      <c r="G34" s="5">
        <f>MAX('Summary BTS per City'!G34,'Summary BTS per City'!L34,'Summary BTS per City'!Q34)</f>
        <v>40</v>
      </c>
      <c r="H34" s="5">
        <f>MAX('Summary BTS per City'!H34,'Summary BTS per City'!M34,'Summary BTS per City'!R34)</f>
        <v>24</v>
      </c>
      <c r="I34" s="5">
        <f>MAX('Summary BTS per City'!I34,'Summary BTS per City'!N34,'Summary BTS per City'!S34)</f>
        <v>56</v>
      </c>
      <c r="J34" s="5">
        <f>MAX('Summary BTS per City'!J34,'Summary BTS per City'!O34,'Summary BTS per City'!T34)</f>
        <v>2</v>
      </c>
      <c r="K34" s="23">
        <f t="shared" si="1"/>
        <v>0.41904761904761906</v>
      </c>
      <c r="L34" s="23">
        <f t="shared" si="2"/>
        <v>0.19047619047619047</v>
      </c>
      <c r="M34" s="23">
        <f t="shared" si="3"/>
        <v>0.11428571428571428</v>
      </c>
      <c r="N34" s="23">
        <f t="shared" si="4"/>
        <v>0.26666666666666666</v>
      </c>
      <c r="O34" s="23">
        <f t="shared" si="5"/>
        <v>9.5238095238095247E-3</v>
      </c>
      <c r="Q34" s="96" t="str">
        <f t="shared" si="6"/>
        <v>WIN</v>
      </c>
      <c r="R34" s="44"/>
      <c r="S34" s="44"/>
      <c r="T34" s="44"/>
      <c r="U34" s="44"/>
    </row>
    <row r="35" spans="1:21" x14ac:dyDescent="0.25">
      <c r="A35" s="1" t="s">
        <v>1</v>
      </c>
      <c r="B35" s="1" t="s">
        <v>241</v>
      </c>
      <c r="C35" s="1" t="s">
        <v>242</v>
      </c>
      <c r="D35" s="1" t="s">
        <v>48</v>
      </c>
      <c r="E35" s="1" t="str">
        <f t="shared" si="0"/>
        <v>KALTARA-KOTA TARAKAN</v>
      </c>
      <c r="F35" s="5">
        <v>105</v>
      </c>
      <c r="G35" s="5">
        <f>MAX('Summary BTS per City'!G35,'Summary BTS per City'!L35,'Summary BTS per City'!Q35)</f>
        <v>26</v>
      </c>
      <c r="H35" s="5">
        <f>MAX('Summary BTS per City'!H35,'Summary BTS per City'!M35,'Summary BTS per City'!R35)</f>
        <v>18</v>
      </c>
      <c r="I35" s="5">
        <f>MAX('Summary BTS per City'!I35,'Summary BTS per City'!N35,'Summary BTS per City'!S35)</f>
        <v>0</v>
      </c>
      <c r="J35" s="5">
        <f>MAX('Summary BTS per City'!J35,'Summary BTS per City'!O35,'Summary BTS per City'!T35)</f>
        <v>0</v>
      </c>
      <c r="K35" s="23">
        <f t="shared" si="1"/>
        <v>0.70469798657718119</v>
      </c>
      <c r="L35" s="23">
        <f t="shared" si="2"/>
        <v>0.17449664429530201</v>
      </c>
      <c r="M35" s="23">
        <f t="shared" si="3"/>
        <v>0.12080536912751678</v>
      </c>
      <c r="N35" s="23">
        <f t="shared" si="4"/>
        <v>0</v>
      </c>
      <c r="O35" s="23">
        <f t="shared" si="5"/>
        <v>0</v>
      </c>
      <c r="Q35" s="96" t="str">
        <f t="shared" si="6"/>
        <v>WIN</v>
      </c>
      <c r="R35" s="44"/>
      <c r="S35" s="44"/>
      <c r="T35" s="44"/>
      <c r="U35" s="44"/>
    </row>
    <row r="36" spans="1:21" x14ac:dyDescent="0.25">
      <c r="A36" s="1" t="s">
        <v>1</v>
      </c>
      <c r="B36" s="1" t="s">
        <v>238</v>
      </c>
      <c r="C36" s="1" t="s">
        <v>243</v>
      </c>
      <c r="D36" s="1" t="s">
        <v>49</v>
      </c>
      <c r="E36" s="1" t="str">
        <f t="shared" si="0"/>
        <v>KOTAWARINGIN RAYA-KOTA WARINGIN BARAT</v>
      </c>
      <c r="F36" s="5">
        <v>136</v>
      </c>
      <c r="G36" s="5">
        <f>MAX('Summary BTS per City'!G36,'Summary BTS per City'!L36,'Summary BTS per City'!Q36)</f>
        <v>34</v>
      </c>
      <c r="H36" s="5">
        <f>MAX('Summary BTS per City'!H36,'Summary BTS per City'!M36,'Summary BTS per City'!R36)</f>
        <v>41</v>
      </c>
      <c r="I36" s="5">
        <f>MAX('Summary BTS per City'!I36,'Summary BTS per City'!N36,'Summary BTS per City'!S36)</f>
        <v>0</v>
      </c>
      <c r="J36" s="5">
        <f>MAX('Summary BTS per City'!J36,'Summary BTS per City'!O36,'Summary BTS per City'!T36)</f>
        <v>0</v>
      </c>
      <c r="K36" s="23">
        <f t="shared" si="1"/>
        <v>0.64454976303317535</v>
      </c>
      <c r="L36" s="23">
        <f t="shared" si="2"/>
        <v>0.16113744075829384</v>
      </c>
      <c r="M36" s="23">
        <f t="shared" si="3"/>
        <v>0.19431279620853081</v>
      </c>
      <c r="N36" s="23">
        <f t="shared" si="4"/>
        <v>0</v>
      </c>
      <c r="O36" s="23">
        <f t="shared" si="5"/>
        <v>0</v>
      </c>
      <c r="Q36" s="96" t="str">
        <f t="shared" si="6"/>
        <v>WIN</v>
      </c>
      <c r="R36" s="44"/>
      <c r="S36" s="44"/>
      <c r="T36" s="44"/>
      <c r="U36" s="44"/>
    </row>
    <row r="37" spans="1:21" x14ac:dyDescent="0.25">
      <c r="A37" s="1" t="s">
        <v>1</v>
      </c>
      <c r="B37" s="1" t="s">
        <v>238</v>
      </c>
      <c r="C37" s="1" t="s">
        <v>243</v>
      </c>
      <c r="D37" s="1" t="s">
        <v>50</v>
      </c>
      <c r="E37" s="1" t="str">
        <f t="shared" si="0"/>
        <v>KOTAWARINGIN RAYA-KOTA WARINGIN TIMUR</v>
      </c>
      <c r="F37" s="5">
        <v>189</v>
      </c>
      <c r="G37" s="5">
        <f>MAX('Summary BTS per City'!G37,'Summary BTS per City'!L37,'Summary BTS per City'!Q37)</f>
        <v>47</v>
      </c>
      <c r="H37" s="5">
        <f>MAX('Summary BTS per City'!H37,'Summary BTS per City'!M37,'Summary BTS per City'!R37)</f>
        <v>58</v>
      </c>
      <c r="I37" s="5">
        <f>MAX('Summary BTS per City'!I37,'Summary BTS per City'!N37,'Summary BTS per City'!S37)</f>
        <v>0</v>
      </c>
      <c r="J37" s="5">
        <f>MAX('Summary BTS per City'!J37,'Summary BTS per City'!O37,'Summary BTS per City'!T37)</f>
        <v>0</v>
      </c>
      <c r="K37" s="23">
        <f t="shared" si="1"/>
        <v>0.6428571428571429</v>
      </c>
      <c r="L37" s="23">
        <f t="shared" si="2"/>
        <v>0.1598639455782313</v>
      </c>
      <c r="M37" s="23">
        <f t="shared" si="3"/>
        <v>0.19727891156462585</v>
      </c>
      <c r="N37" s="23">
        <f t="shared" si="4"/>
        <v>0</v>
      </c>
      <c r="O37" s="23">
        <f t="shared" si="5"/>
        <v>0</v>
      </c>
      <c r="Q37" s="96" t="str">
        <f t="shared" si="6"/>
        <v>WIN</v>
      </c>
      <c r="R37" s="44"/>
      <c r="S37" s="44"/>
      <c r="T37" s="44"/>
      <c r="U37" s="44"/>
    </row>
    <row r="38" spans="1:21" x14ac:dyDescent="0.25">
      <c r="A38" s="1" t="s">
        <v>1</v>
      </c>
      <c r="B38" s="1" t="s">
        <v>240</v>
      </c>
      <c r="C38" s="1" t="s">
        <v>244</v>
      </c>
      <c r="D38" s="1" t="s">
        <v>51</v>
      </c>
      <c r="E38" s="1" t="str">
        <f t="shared" si="0"/>
        <v>KETAPANG KUBU RAYA-KUBU RAYA</v>
      </c>
      <c r="F38" s="5">
        <v>125</v>
      </c>
      <c r="G38" s="5">
        <f>MAX('Summary BTS per City'!G38,'Summary BTS per City'!L38,'Summary BTS per City'!Q38)</f>
        <v>58</v>
      </c>
      <c r="H38" s="5">
        <f>MAX('Summary BTS per City'!H38,'Summary BTS per City'!M38,'Summary BTS per City'!R38)</f>
        <v>43</v>
      </c>
      <c r="I38" s="5">
        <f>MAX('Summary BTS per City'!I38,'Summary BTS per City'!N38,'Summary BTS per City'!S38)</f>
        <v>86</v>
      </c>
      <c r="J38" s="5">
        <f>MAX('Summary BTS per City'!J38,'Summary BTS per City'!O38,'Summary BTS per City'!T38)</f>
        <v>6</v>
      </c>
      <c r="K38" s="23">
        <f t="shared" si="1"/>
        <v>0.39308176100628933</v>
      </c>
      <c r="L38" s="23">
        <f t="shared" si="2"/>
        <v>0.18238993710691823</v>
      </c>
      <c r="M38" s="23">
        <f t="shared" si="3"/>
        <v>0.13522012578616352</v>
      </c>
      <c r="N38" s="23">
        <f t="shared" si="4"/>
        <v>0.27044025157232704</v>
      </c>
      <c r="O38" s="23">
        <f t="shared" si="5"/>
        <v>1.8867924528301886E-2</v>
      </c>
      <c r="Q38" s="96" t="str">
        <f t="shared" ref="Q38:Q71" si="7">IF((MAX(F38:J38)=F38),"WIN","LOSE")</f>
        <v>WIN</v>
      </c>
      <c r="R38" s="44"/>
      <c r="S38" s="44"/>
      <c r="T38" s="44"/>
      <c r="U38" s="44"/>
    </row>
    <row r="39" spans="1:21" x14ac:dyDescent="0.25">
      <c r="A39" s="1" t="s">
        <v>1</v>
      </c>
      <c r="B39" s="1" t="s">
        <v>247</v>
      </c>
      <c r="C39" s="1" t="s">
        <v>249</v>
      </c>
      <c r="D39" s="1" t="s">
        <v>52</v>
      </c>
      <c r="E39" s="1" t="str">
        <f t="shared" si="0"/>
        <v>KUTAI-KUTAI BARAT</v>
      </c>
      <c r="F39" s="5">
        <v>75</v>
      </c>
      <c r="G39" s="5">
        <f>MAX('Summary BTS per City'!G39,'Summary BTS per City'!L39,'Summary BTS per City'!Q39)</f>
        <v>20</v>
      </c>
      <c r="H39" s="5">
        <f>MAX('Summary BTS per City'!H39,'Summary BTS per City'!M39,'Summary BTS per City'!R39)</f>
        <v>22</v>
      </c>
      <c r="I39" s="5">
        <f>MAX('Summary BTS per City'!I39,'Summary BTS per City'!N39,'Summary BTS per City'!S39)</f>
        <v>0</v>
      </c>
      <c r="J39" s="5">
        <f>MAX('Summary BTS per City'!J39,'Summary BTS per City'!O39,'Summary BTS per City'!T39)</f>
        <v>0</v>
      </c>
      <c r="K39" s="23">
        <f t="shared" si="1"/>
        <v>0.64102564102564108</v>
      </c>
      <c r="L39" s="23">
        <f t="shared" si="2"/>
        <v>0.17094017094017094</v>
      </c>
      <c r="M39" s="23">
        <f t="shared" si="3"/>
        <v>0.18803418803418803</v>
      </c>
      <c r="N39" s="23">
        <f t="shared" si="4"/>
        <v>0</v>
      </c>
      <c r="O39" s="23">
        <f t="shared" si="5"/>
        <v>0</v>
      </c>
      <c r="Q39" s="96" t="str">
        <f t="shared" si="7"/>
        <v>WIN</v>
      </c>
      <c r="R39" s="44"/>
      <c r="S39" s="44"/>
      <c r="T39" s="44"/>
      <c r="U39" s="44"/>
    </row>
    <row r="40" spans="1:21" x14ac:dyDescent="0.25">
      <c r="A40" s="1" t="s">
        <v>1</v>
      </c>
      <c r="B40" s="1" t="s">
        <v>247</v>
      </c>
      <c r="C40" s="1" t="s">
        <v>249</v>
      </c>
      <c r="D40" s="1" t="s">
        <v>53</v>
      </c>
      <c r="E40" s="1" t="str">
        <f t="shared" si="0"/>
        <v>KUTAI-KUTAI KARTANEGARA</v>
      </c>
      <c r="F40" s="5">
        <v>311</v>
      </c>
      <c r="G40" s="5">
        <f>MAX('Summary BTS per City'!G40,'Summary BTS per City'!L40,'Summary BTS per City'!Q40)</f>
        <v>88</v>
      </c>
      <c r="H40" s="5">
        <f>MAX('Summary BTS per City'!H40,'Summary BTS per City'!M40,'Summary BTS per City'!R40)</f>
        <v>87</v>
      </c>
      <c r="I40" s="5">
        <f>MAX('Summary BTS per City'!I40,'Summary BTS per City'!N40,'Summary BTS per City'!S40)</f>
        <v>87</v>
      </c>
      <c r="J40" s="5">
        <f>MAX('Summary BTS per City'!J40,'Summary BTS per City'!O40,'Summary BTS per City'!T40)</f>
        <v>0</v>
      </c>
      <c r="K40" s="23">
        <f t="shared" si="1"/>
        <v>0.54275741710296688</v>
      </c>
      <c r="L40" s="23">
        <f t="shared" si="2"/>
        <v>0.15357766143106458</v>
      </c>
      <c r="M40" s="23">
        <f t="shared" si="3"/>
        <v>0.15183246073298429</v>
      </c>
      <c r="N40" s="23">
        <f t="shared" si="4"/>
        <v>0.15183246073298429</v>
      </c>
      <c r="O40" s="23">
        <f t="shared" si="5"/>
        <v>0</v>
      </c>
      <c r="Q40" s="96" t="str">
        <f t="shared" si="7"/>
        <v>WIN</v>
      </c>
      <c r="R40" s="44"/>
      <c r="S40" s="44"/>
      <c r="T40" s="44"/>
      <c r="U40" s="44"/>
    </row>
    <row r="41" spans="1:21" x14ac:dyDescent="0.25">
      <c r="A41" s="1" t="s">
        <v>1</v>
      </c>
      <c r="B41" s="1" t="s">
        <v>247</v>
      </c>
      <c r="C41" s="1" t="s">
        <v>248</v>
      </c>
      <c r="D41" s="1" t="s">
        <v>54</v>
      </c>
      <c r="E41" s="1" t="str">
        <f t="shared" si="0"/>
        <v>BONTANG-KUTAI TIMUR</v>
      </c>
      <c r="F41" s="5">
        <v>169</v>
      </c>
      <c r="G41" s="5">
        <f>MAX('Summary BTS per City'!G41,'Summary BTS per City'!L41,'Summary BTS per City'!Q41)</f>
        <v>53</v>
      </c>
      <c r="H41" s="5">
        <f>MAX('Summary BTS per City'!H41,'Summary BTS per City'!M41,'Summary BTS per City'!R41)</f>
        <v>29</v>
      </c>
      <c r="I41" s="5">
        <f>MAX('Summary BTS per City'!I41,'Summary BTS per City'!N41,'Summary BTS per City'!S41)</f>
        <v>22</v>
      </c>
      <c r="J41" s="5">
        <f>MAX('Summary BTS per City'!J41,'Summary BTS per City'!O41,'Summary BTS per City'!T41)</f>
        <v>0</v>
      </c>
      <c r="K41" s="23">
        <f t="shared" si="1"/>
        <v>0.61904761904761907</v>
      </c>
      <c r="L41" s="23">
        <f t="shared" si="2"/>
        <v>0.19413919413919414</v>
      </c>
      <c r="M41" s="23">
        <f t="shared" si="3"/>
        <v>0.10622710622710622</v>
      </c>
      <c r="N41" s="23">
        <f t="shared" si="4"/>
        <v>8.0586080586080591E-2</v>
      </c>
      <c r="O41" s="23">
        <f t="shared" si="5"/>
        <v>0</v>
      </c>
      <c r="Q41" s="96" t="str">
        <f t="shared" si="7"/>
        <v>WIN</v>
      </c>
      <c r="R41" s="44"/>
      <c r="S41" s="44"/>
      <c r="T41" s="44"/>
      <c r="U41" s="44"/>
    </row>
    <row r="42" spans="1:21" x14ac:dyDescent="0.25">
      <c r="A42" s="1" t="s">
        <v>1</v>
      </c>
      <c r="B42" s="1" t="s">
        <v>238</v>
      </c>
      <c r="C42" s="1" t="s">
        <v>243</v>
      </c>
      <c r="D42" s="1" t="s">
        <v>55</v>
      </c>
      <c r="E42" s="1" t="str">
        <f t="shared" si="0"/>
        <v>KOTAWARINGIN RAYA-LAMANDAU</v>
      </c>
      <c r="F42" s="5">
        <v>30</v>
      </c>
      <c r="G42" s="5">
        <f>MAX('Summary BTS per City'!G42,'Summary BTS per City'!L42,'Summary BTS per City'!Q42)</f>
        <v>4</v>
      </c>
      <c r="H42" s="5">
        <f>MAX('Summary BTS per City'!H42,'Summary BTS per City'!M42,'Summary BTS per City'!R42)</f>
        <v>10</v>
      </c>
      <c r="I42" s="5">
        <f>MAX('Summary BTS per City'!I42,'Summary BTS per City'!N42,'Summary BTS per City'!S42)</f>
        <v>0</v>
      </c>
      <c r="J42" s="5">
        <f>MAX('Summary BTS per City'!J42,'Summary BTS per City'!O42,'Summary BTS per City'!T42)</f>
        <v>0</v>
      </c>
      <c r="K42" s="23">
        <f t="shared" si="1"/>
        <v>0.68181818181818177</v>
      </c>
      <c r="L42" s="23">
        <f t="shared" si="2"/>
        <v>9.0909090909090912E-2</v>
      </c>
      <c r="M42" s="23">
        <f t="shared" si="3"/>
        <v>0.22727272727272727</v>
      </c>
      <c r="N42" s="23">
        <f t="shared" si="4"/>
        <v>0</v>
      </c>
      <c r="O42" s="23">
        <f t="shared" si="5"/>
        <v>0</v>
      </c>
      <c r="Q42" s="96" t="str">
        <f t="shared" si="7"/>
        <v>WIN</v>
      </c>
      <c r="R42" s="44"/>
      <c r="S42" s="44"/>
      <c r="T42" s="44"/>
      <c r="U42" s="44"/>
    </row>
    <row r="43" spans="1:21" x14ac:dyDescent="0.25">
      <c r="A43" s="1" t="s">
        <v>1</v>
      </c>
      <c r="B43" s="1" t="s">
        <v>240</v>
      </c>
      <c r="C43" s="1" t="s">
        <v>66</v>
      </c>
      <c r="D43" s="1" t="s">
        <v>56</v>
      </c>
      <c r="E43" s="1" t="str">
        <f t="shared" si="0"/>
        <v>SAMBAS-LANDAK</v>
      </c>
      <c r="F43" s="5">
        <v>63</v>
      </c>
      <c r="G43" s="5">
        <f>MAX('Summary BTS per City'!G43,'Summary BTS per City'!L43,'Summary BTS per City'!Q43)</f>
        <v>14</v>
      </c>
      <c r="H43" s="5">
        <f>MAX('Summary BTS per City'!H43,'Summary BTS per City'!M43,'Summary BTS per City'!R43)</f>
        <v>19</v>
      </c>
      <c r="I43" s="5">
        <f>MAX('Summary BTS per City'!I43,'Summary BTS per City'!N43,'Summary BTS per City'!S43)</f>
        <v>33</v>
      </c>
      <c r="J43" s="5">
        <f>MAX('Summary BTS per City'!J43,'Summary BTS per City'!O43,'Summary BTS per City'!T43)</f>
        <v>0</v>
      </c>
      <c r="K43" s="23">
        <f t="shared" si="1"/>
        <v>0.48837209302325579</v>
      </c>
      <c r="L43" s="23">
        <f t="shared" si="2"/>
        <v>0.10852713178294573</v>
      </c>
      <c r="M43" s="23">
        <f t="shared" si="3"/>
        <v>0.14728682170542637</v>
      </c>
      <c r="N43" s="23">
        <f t="shared" si="4"/>
        <v>0.2558139534883721</v>
      </c>
      <c r="O43" s="23">
        <f t="shared" si="5"/>
        <v>0</v>
      </c>
      <c r="Q43" s="96" t="str">
        <f t="shared" si="7"/>
        <v>WIN</v>
      </c>
      <c r="R43" s="44"/>
      <c r="S43" s="44"/>
      <c r="T43" s="44"/>
      <c r="U43" s="44"/>
    </row>
    <row r="44" spans="1:21" x14ac:dyDescent="0.25">
      <c r="A44" s="1" t="s">
        <v>1</v>
      </c>
      <c r="B44" s="1" t="s">
        <v>247</v>
      </c>
      <c r="C44" s="1" t="s">
        <v>249</v>
      </c>
      <c r="D44" s="1" t="s">
        <v>57</v>
      </c>
      <c r="E44" s="1" t="str">
        <f t="shared" si="0"/>
        <v>KUTAI-MAHAKAM ULU</v>
      </c>
      <c r="F44" s="5">
        <v>9</v>
      </c>
      <c r="G44" s="5">
        <f>MAX('Summary BTS per City'!G44,'Summary BTS per City'!L44,'Summary BTS per City'!Q44)</f>
        <v>0</v>
      </c>
      <c r="H44" s="5">
        <f>MAX('Summary BTS per City'!H44,'Summary BTS per City'!M44,'Summary BTS per City'!R44)</f>
        <v>0</v>
      </c>
      <c r="I44" s="5">
        <f>MAX('Summary BTS per City'!I44,'Summary BTS per City'!N44,'Summary BTS per City'!S44)</f>
        <v>0</v>
      </c>
      <c r="J44" s="5">
        <f>MAX('Summary BTS per City'!J44,'Summary BTS per City'!O44,'Summary BTS per City'!T44)</f>
        <v>0</v>
      </c>
      <c r="K44" s="23">
        <f t="shared" si="1"/>
        <v>1</v>
      </c>
      <c r="L44" s="23">
        <f t="shared" si="2"/>
        <v>0</v>
      </c>
      <c r="M44" s="23">
        <f t="shared" si="3"/>
        <v>0</v>
      </c>
      <c r="N44" s="23">
        <f t="shared" si="4"/>
        <v>0</v>
      </c>
      <c r="O44" s="23">
        <f t="shared" si="5"/>
        <v>0</v>
      </c>
      <c r="Q44" s="96" t="str">
        <f t="shared" si="7"/>
        <v>WIN</v>
      </c>
      <c r="R44" s="44"/>
      <c r="S44" s="44"/>
      <c r="T44" s="44"/>
      <c r="U44" s="44"/>
    </row>
    <row r="45" spans="1:21" x14ac:dyDescent="0.25">
      <c r="A45" s="1" t="s">
        <v>1</v>
      </c>
      <c r="B45" s="1" t="s">
        <v>241</v>
      </c>
      <c r="C45" s="1" t="s">
        <v>242</v>
      </c>
      <c r="D45" s="1" t="s">
        <v>58</v>
      </c>
      <c r="E45" s="1" t="str">
        <f t="shared" si="0"/>
        <v>KALTARA-MALINAU</v>
      </c>
      <c r="F45" s="5">
        <v>43</v>
      </c>
      <c r="G45" s="5">
        <f>MAX('Summary BTS per City'!G45,'Summary BTS per City'!L45,'Summary BTS per City'!Q45)</f>
        <v>8</v>
      </c>
      <c r="H45" s="5">
        <f>MAX('Summary BTS per City'!H45,'Summary BTS per City'!M45,'Summary BTS per City'!R45)</f>
        <v>30</v>
      </c>
      <c r="I45" s="5">
        <f>MAX('Summary BTS per City'!I45,'Summary BTS per City'!N45,'Summary BTS per City'!S45)</f>
        <v>0</v>
      </c>
      <c r="J45" s="5">
        <f>MAX('Summary BTS per City'!J45,'Summary BTS per City'!O45,'Summary BTS per City'!T45)</f>
        <v>0</v>
      </c>
      <c r="K45" s="23">
        <f t="shared" si="1"/>
        <v>0.53086419753086422</v>
      </c>
      <c r="L45" s="23">
        <f t="shared" si="2"/>
        <v>9.8765432098765427E-2</v>
      </c>
      <c r="M45" s="23">
        <f t="shared" si="3"/>
        <v>0.37037037037037035</v>
      </c>
      <c r="N45" s="23">
        <f t="shared" si="4"/>
        <v>0</v>
      </c>
      <c r="O45" s="23">
        <f t="shared" si="5"/>
        <v>0</v>
      </c>
      <c r="Q45" s="96" t="str">
        <f t="shared" si="7"/>
        <v>WIN</v>
      </c>
      <c r="R45" s="44"/>
      <c r="S45" s="44"/>
      <c r="T45" s="44"/>
      <c r="U45" s="44"/>
    </row>
    <row r="46" spans="1:21" x14ac:dyDescent="0.25">
      <c r="A46" s="1" t="s">
        <v>1</v>
      </c>
      <c r="B46" s="1" t="s">
        <v>240</v>
      </c>
      <c r="C46" s="1" t="s">
        <v>70</v>
      </c>
      <c r="D46" s="1" t="s">
        <v>59</v>
      </c>
      <c r="E46" s="1" t="str">
        <f t="shared" si="0"/>
        <v>SINTANG-MELAWI</v>
      </c>
      <c r="F46" s="5">
        <v>31</v>
      </c>
      <c r="G46" s="5">
        <f>MAX('Summary BTS per City'!G46,'Summary BTS per City'!L46,'Summary BTS per City'!Q46)</f>
        <v>3</v>
      </c>
      <c r="H46" s="5">
        <f>MAX('Summary BTS per City'!H46,'Summary BTS per City'!M46,'Summary BTS per City'!R46)</f>
        <v>10</v>
      </c>
      <c r="I46" s="5">
        <f>MAX('Summary BTS per City'!I46,'Summary BTS per City'!N46,'Summary BTS per City'!S46)</f>
        <v>7</v>
      </c>
      <c r="J46" s="5">
        <f>MAX('Summary BTS per City'!J46,'Summary BTS per City'!O46,'Summary BTS per City'!T46)</f>
        <v>0</v>
      </c>
      <c r="K46" s="23">
        <f t="shared" si="1"/>
        <v>0.60784313725490191</v>
      </c>
      <c r="L46" s="23">
        <f t="shared" si="2"/>
        <v>5.8823529411764705E-2</v>
      </c>
      <c r="M46" s="23">
        <f t="shared" si="3"/>
        <v>0.19607843137254902</v>
      </c>
      <c r="N46" s="23">
        <f t="shared" si="4"/>
        <v>0.13725490196078433</v>
      </c>
      <c r="O46" s="23">
        <f t="shared" si="5"/>
        <v>0</v>
      </c>
      <c r="Q46" s="96" t="str">
        <f t="shared" si="7"/>
        <v>WIN</v>
      </c>
      <c r="R46" s="44"/>
      <c r="S46" s="44"/>
      <c r="T46" s="44"/>
      <c r="U46" s="44"/>
    </row>
    <row r="47" spans="1:21" x14ac:dyDescent="0.25">
      <c r="A47" s="1" t="s">
        <v>1</v>
      </c>
      <c r="B47" s="1" t="s">
        <v>240</v>
      </c>
      <c r="C47" s="1" t="s">
        <v>244</v>
      </c>
      <c r="D47" s="1" t="s">
        <v>60</v>
      </c>
      <c r="E47" s="1" t="str">
        <f t="shared" si="0"/>
        <v>KETAPANG KUBU RAYA-MEMPAWAH</v>
      </c>
      <c r="F47" s="5">
        <v>56</v>
      </c>
      <c r="G47" s="5">
        <f>MAX('Summary BTS per City'!G47,'Summary BTS per City'!L47,'Summary BTS per City'!Q47)</f>
        <v>38</v>
      </c>
      <c r="H47" s="5">
        <f>MAX('Summary BTS per City'!H47,'Summary BTS per City'!M47,'Summary BTS per City'!R47)</f>
        <v>22</v>
      </c>
      <c r="I47" s="5">
        <f>MAX('Summary BTS per City'!I47,'Summary BTS per City'!N47,'Summary BTS per City'!S47)</f>
        <v>53</v>
      </c>
      <c r="J47" s="5">
        <f>MAX('Summary BTS per City'!J47,'Summary BTS per City'!O47,'Summary BTS per City'!T47)</f>
        <v>5</v>
      </c>
      <c r="K47" s="23">
        <f t="shared" si="1"/>
        <v>0.32183908045977011</v>
      </c>
      <c r="L47" s="23">
        <f t="shared" si="2"/>
        <v>0.21839080459770116</v>
      </c>
      <c r="M47" s="23">
        <f t="shared" si="3"/>
        <v>0.12643678160919541</v>
      </c>
      <c r="N47" s="23">
        <f t="shared" si="4"/>
        <v>0.3045977011494253</v>
      </c>
      <c r="O47" s="23">
        <f t="shared" si="5"/>
        <v>2.8735632183908046E-2</v>
      </c>
      <c r="Q47" s="96" t="str">
        <f t="shared" si="7"/>
        <v>WIN</v>
      </c>
      <c r="R47" s="44"/>
      <c r="S47" s="44"/>
      <c r="T47" s="44"/>
      <c r="U47" s="44"/>
    </row>
    <row r="48" spans="1:21" x14ac:dyDescent="0.25">
      <c r="A48" s="1" t="s">
        <v>1</v>
      </c>
      <c r="B48" s="1" t="s">
        <v>238</v>
      </c>
      <c r="C48" s="1" t="s">
        <v>239</v>
      </c>
      <c r="D48" s="1" t="s">
        <v>61</v>
      </c>
      <c r="E48" s="1" t="str">
        <f t="shared" si="0"/>
        <v>BARITO RAYA-MURUNG RAYA</v>
      </c>
      <c r="F48" s="5">
        <v>25</v>
      </c>
      <c r="G48" s="5">
        <f>MAX('Summary BTS per City'!G48,'Summary BTS per City'!L48,'Summary BTS per City'!Q48)</f>
        <v>6</v>
      </c>
      <c r="H48" s="5">
        <f>MAX('Summary BTS per City'!H48,'Summary BTS per City'!M48,'Summary BTS per City'!R48)</f>
        <v>8</v>
      </c>
      <c r="I48" s="5">
        <f>MAX('Summary BTS per City'!I48,'Summary BTS per City'!N48,'Summary BTS per City'!S48)</f>
        <v>0</v>
      </c>
      <c r="J48" s="5">
        <f>MAX('Summary BTS per City'!J48,'Summary BTS per City'!O48,'Summary BTS per City'!T48)</f>
        <v>0</v>
      </c>
      <c r="K48" s="23">
        <f t="shared" si="1"/>
        <v>0.64102564102564108</v>
      </c>
      <c r="L48" s="23">
        <f t="shared" si="2"/>
        <v>0.15384615384615385</v>
      </c>
      <c r="M48" s="23">
        <f t="shared" si="3"/>
        <v>0.20512820512820512</v>
      </c>
      <c r="N48" s="23">
        <f t="shared" si="4"/>
        <v>0</v>
      </c>
      <c r="O48" s="23">
        <f t="shared" si="5"/>
        <v>0</v>
      </c>
      <c r="Q48" s="96" t="str">
        <f t="shared" si="7"/>
        <v>WIN</v>
      </c>
      <c r="R48" s="44"/>
      <c r="S48" s="44"/>
      <c r="T48" s="44"/>
      <c r="U48" s="44"/>
    </row>
    <row r="49" spans="1:21" x14ac:dyDescent="0.25">
      <c r="A49" s="1" t="s">
        <v>1</v>
      </c>
      <c r="B49" s="1" t="s">
        <v>241</v>
      </c>
      <c r="C49" s="1" t="s">
        <v>242</v>
      </c>
      <c r="D49" s="1" t="s">
        <v>62</v>
      </c>
      <c r="E49" s="1" t="str">
        <f t="shared" si="0"/>
        <v>KALTARA-NUNUKAN</v>
      </c>
      <c r="F49" s="5">
        <v>71</v>
      </c>
      <c r="G49" s="5">
        <f>MAX('Summary BTS per City'!G49,'Summary BTS per City'!L49,'Summary BTS per City'!Q49)</f>
        <v>12</v>
      </c>
      <c r="H49" s="5">
        <f>MAX('Summary BTS per City'!H49,'Summary BTS per City'!M49,'Summary BTS per City'!R49)</f>
        <v>17</v>
      </c>
      <c r="I49" s="5">
        <f>MAX('Summary BTS per City'!I49,'Summary BTS per City'!N49,'Summary BTS per City'!S49)</f>
        <v>0</v>
      </c>
      <c r="J49" s="5">
        <f>MAX('Summary BTS per City'!J49,'Summary BTS per City'!O49,'Summary BTS per City'!T49)</f>
        <v>0</v>
      </c>
      <c r="K49" s="23">
        <f t="shared" si="1"/>
        <v>0.71</v>
      </c>
      <c r="L49" s="23">
        <f t="shared" si="2"/>
        <v>0.12</v>
      </c>
      <c r="M49" s="23">
        <f t="shared" si="3"/>
        <v>0.17</v>
      </c>
      <c r="N49" s="23">
        <f t="shared" si="4"/>
        <v>0</v>
      </c>
      <c r="O49" s="23">
        <f t="shared" si="5"/>
        <v>0</v>
      </c>
      <c r="Q49" s="96" t="str">
        <f t="shared" si="7"/>
        <v>WIN</v>
      </c>
      <c r="R49" s="44"/>
      <c r="S49" s="44"/>
      <c r="T49" s="44"/>
      <c r="U49" s="44"/>
    </row>
    <row r="50" spans="1:21" x14ac:dyDescent="0.25">
      <c r="A50" s="1" t="s">
        <v>1</v>
      </c>
      <c r="B50" s="1" t="s">
        <v>245</v>
      </c>
      <c r="C50" s="1" t="s">
        <v>245</v>
      </c>
      <c r="D50" s="1" t="s">
        <v>63</v>
      </c>
      <c r="E50" s="1" t="str">
        <f t="shared" si="0"/>
        <v>BALIKPAPAN-PASER</v>
      </c>
      <c r="F50" s="5">
        <v>129</v>
      </c>
      <c r="G50" s="5">
        <f>MAX('Summary BTS per City'!G50,'Summary BTS per City'!L50,'Summary BTS per City'!Q50)</f>
        <v>39</v>
      </c>
      <c r="H50" s="5">
        <f>MAX('Summary BTS per City'!H50,'Summary BTS per City'!M50,'Summary BTS per City'!R50)</f>
        <v>35</v>
      </c>
      <c r="I50" s="5">
        <f>MAX('Summary BTS per City'!I50,'Summary BTS per City'!N50,'Summary BTS per City'!S50)</f>
        <v>13</v>
      </c>
      <c r="J50" s="5">
        <f>MAX('Summary BTS per City'!J50,'Summary BTS per City'!O50,'Summary BTS per City'!T50)</f>
        <v>0</v>
      </c>
      <c r="K50" s="23">
        <f t="shared" si="1"/>
        <v>0.59722222222222221</v>
      </c>
      <c r="L50" s="23">
        <f t="shared" si="2"/>
        <v>0.18055555555555555</v>
      </c>
      <c r="M50" s="23">
        <f t="shared" si="3"/>
        <v>0.16203703703703703</v>
      </c>
      <c r="N50" s="23">
        <f t="shared" si="4"/>
        <v>6.0185185185185182E-2</v>
      </c>
      <c r="O50" s="23">
        <f t="shared" si="5"/>
        <v>0</v>
      </c>
      <c r="Q50" s="96" t="str">
        <f t="shared" si="7"/>
        <v>WIN</v>
      </c>
      <c r="R50" s="44"/>
      <c r="S50" s="44"/>
      <c r="T50" s="44"/>
      <c r="U50" s="44"/>
    </row>
    <row r="51" spans="1:21" x14ac:dyDescent="0.25">
      <c r="A51" s="1" t="s">
        <v>1</v>
      </c>
      <c r="B51" s="1" t="s">
        <v>245</v>
      </c>
      <c r="C51" s="1" t="s">
        <v>245</v>
      </c>
      <c r="D51" s="1" t="s">
        <v>64</v>
      </c>
      <c r="E51" s="1" t="str">
        <f t="shared" si="0"/>
        <v>BALIKPAPAN-PENAJAM PASER UTARA</v>
      </c>
      <c r="F51" s="5">
        <v>67</v>
      </c>
      <c r="G51" s="5">
        <f>MAX('Summary BTS per City'!G51,'Summary BTS per City'!L51,'Summary BTS per City'!Q51)</f>
        <v>23</v>
      </c>
      <c r="H51" s="5">
        <f>MAX('Summary BTS per City'!H51,'Summary BTS per City'!M51,'Summary BTS per City'!R51)</f>
        <v>24</v>
      </c>
      <c r="I51" s="5">
        <f>MAX('Summary BTS per City'!I51,'Summary BTS per City'!N51,'Summary BTS per City'!S51)</f>
        <v>16</v>
      </c>
      <c r="J51" s="5">
        <f>MAX('Summary BTS per City'!J51,'Summary BTS per City'!O51,'Summary BTS per City'!T51)</f>
        <v>0</v>
      </c>
      <c r="K51" s="23">
        <f t="shared" si="1"/>
        <v>0.51538461538461533</v>
      </c>
      <c r="L51" s="23">
        <f t="shared" si="2"/>
        <v>0.17692307692307693</v>
      </c>
      <c r="M51" s="23">
        <f t="shared" si="3"/>
        <v>0.18461538461538463</v>
      </c>
      <c r="N51" s="23">
        <f t="shared" si="4"/>
        <v>0.12307692307692308</v>
      </c>
      <c r="O51" s="23">
        <f t="shared" si="5"/>
        <v>0</v>
      </c>
      <c r="Q51" s="96" t="str">
        <f t="shared" si="7"/>
        <v>WIN</v>
      </c>
      <c r="R51" s="44"/>
      <c r="S51" s="44"/>
      <c r="T51" s="44"/>
      <c r="U51" s="44"/>
    </row>
    <row r="52" spans="1:21" x14ac:dyDescent="0.25">
      <c r="A52" s="1" t="s">
        <v>1</v>
      </c>
      <c r="B52" s="1" t="s">
        <v>238</v>
      </c>
      <c r="C52" s="1" t="s">
        <v>238</v>
      </c>
      <c r="D52" s="1" t="s">
        <v>65</v>
      </c>
      <c r="E52" s="1" t="str">
        <f t="shared" si="0"/>
        <v>PALANGKARAYA-PULANG PISAU</v>
      </c>
      <c r="F52" s="5">
        <v>53</v>
      </c>
      <c r="G52" s="5">
        <f>MAX('Summary BTS per City'!G52,'Summary BTS per City'!L52,'Summary BTS per City'!Q52)</f>
        <v>24</v>
      </c>
      <c r="H52" s="5">
        <f>MAX('Summary BTS per City'!H52,'Summary BTS per City'!M52,'Summary BTS per City'!R52)</f>
        <v>12</v>
      </c>
      <c r="I52" s="5">
        <f>MAX('Summary BTS per City'!I52,'Summary BTS per City'!N52,'Summary BTS per City'!S52)</f>
        <v>11</v>
      </c>
      <c r="J52" s="5">
        <f>MAX('Summary BTS per City'!J52,'Summary BTS per City'!O52,'Summary BTS per City'!T52)</f>
        <v>0</v>
      </c>
      <c r="K52" s="23">
        <f t="shared" si="1"/>
        <v>0.53</v>
      </c>
      <c r="L52" s="23">
        <f t="shared" si="2"/>
        <v>0.24</v>
      </c>
      <c r="M52" s="23">
        <f t="shared" si="3"/>
        <v>0.12</v>
      </c>
      <c r="N52" s="23">
        <f t="shared" si="4"/>
        <v>0.11</v>
      </c>
      <c r="O52" s="23">
        <f t="shared" si="5"/>
        <v>0</v>
      </c>
      <c r="Q52" s="96" t="str">
        <f t="shared" si="7"/>
        <v>WIN</v>
      </c>
      <c r="R52" s="44"/>
      <c r="S52" s="44"/>
      <c r="T52" s="44"/>
      <c r="U52" s="44"/>
    </row>
    <row r="53" spans="1:21" x14ac:dyDescent="0.25">
      <c r="A53" s="1" t="s">
        <v>1</v>
      </c>
      <c r="B53" s="1" t="s">
        <v>240</v>
      </c>
      <c r="C53" s="1" t="s">
        <v>66</v>
      </c>
      <c r="D53" s="1" t="s">
        <v>66</v>
      </c>
      <c r="E53" s="1" t="str">
        <f t="shared" si="0"/>
        <v>SAMBAS-SAMBAS</v>
      </c>
      <c r="F53" s="5">
        <v>120</v>
      </c>
      <c r="G53" s="5">
        <f>MAX('Summary BTS per City'!G53,'Summary BTS per City'!L53,'Summary BTS per City'!Q53)</f>
        <v>53</v>
      </c>
      <c r="H53" s="5">
        <f>MAX('Summary BTS per City'!H53,'Summary BTS per City'!M53,'Summary BTS per City'!R53)</f>
        <v>27</v>
      </c>
      <c r="I53" s="5">
        <f>MAX('Summary BTS per City'!I53,'Summary BTS per City'!N53,'Summary BTS per City'!S53)</f>
        <v>58</v>
      </c>
      <c r="J53" s="5">
        <f>MAX('Summary BTS per City'!J53,'Summary BTS per City'!O53,'Summary BTS per City'!T53)</f>
        <v>3</v>
      </c>
      <c r="K53" s="23">
        <f t="shared" si="1"/>
        <v>0.45977011494252873</v>
      </c>
      <c r="L53" s="23">
        <f t="shared" si="2"/>
        <v>0.20306513409961685</v>
      </c>
      <c r="M53" s="23">
        <f t="shared" si="3"/>
        <v>0.10344827586206896</v>
      </c>
      <c r="N53" s="23">
        <f t="shared" si="4"/>
        <v>0.22222222222222221</v>
      </c>
      <c r="O53" s="23">
        <f t="shared" si="5"/>
        <v>1.1494252873563218E-2</v>
      </c>
      <c r="Q53" s="96" t="str">
        <f t="shared" si="7"/>
        <v>WIN</v>
      </c>
      <c r="R53" s="44"/>
      <c r="S53" s="44"/>
      <c r="T53" s="44"/>
      <c r="U53" s="44"/>
    </row>
    <row r="54" spans="1:21" x14ac:dyDescent="0.25">
      <c r="A54" s="1" t="s">
        <v>1</v>
      </c>
      <c r="B54" s="1" t="s">
        <v>240</v>
      </c>
      <c r="C54" s="1" t="s">
        <v>70</v>
      </c>
      <c r="D54" s="1" t="s">
        <v>67</v>
      </c>
      <c r="E54" s="1" t="str">
        <f t="shared" si="0"/>
        <v>SINTANG-SANGGAU</v>
      </c>
      <c r="F54" s="5">
        <v>103</v>
      </c>
      <c r="G54" s="5">
        <f>MAX('Summary BTS per City'!G54,'Summary BTS per City'!L54,'Summary BTS per City'!Q54)</f>
        <v>32</v>
      </c>
      <c r="H54" s="5">
        <f>MAX('Summary BTS per City'!H54,'Summary BTS per City'!M54,'Summary BTS per City'!R54)</f>
        <v>42</v>
      </c>
      <c r="I54" s="5">
        <f>MAX('Summary BTS per City'!I54,'Summary BTS per City'!N54,'Summary BTS per City'!S54)</f>
        <v>57</v>
      </c>
      <c r="J54" s="5">
        <f>MAX('Summary BTS per City'!J54,'Summary BTS per City'!O54,'Summary BTS per City'!T54)</f>
        <v>0</v>
      </c>
      <c r="K54" s="23">
        <f t="shared" si="1"/>
        <v>0.44017094017094016</v>
      </c>
      <c r="L54" s="23">
        <f t="shared" si="2"/>
        <v>0.13675213675213677</v>
      </c>
      <c r="M54" s="23">
        <f t="shared" si="3"/>
        <v>0.17948717948717949</v>
      </c>
      <c r="N54" s="23">
        <f t="shared" si="4"/>
        <v>0.24358974358974358</v>
      </c>
      <c r="O54" s="23">
        <f t="shared" si="5"/>
        <v>0</v>
      </c>
      <c r="Q54" s="96" t="str">
        <f t="shared" si="7"/>
        <v>WIN</v>
      </c>
      <c r="R54" s="44"/>
      <c r="S54" s="44"/>
      <c r="T54" s="44"/>
      <c r="U54" s="44"/>
    </row>
    <row r="55" spans="1:21" x14ac:dyDescent="0.25">
      <c r="A55" s="1" t="s">
        <v>1</v>
      </c>
      <c r="B55" s="1" t="s">
        <v>240</v>
      </c>
      <c r="C55" s="1" t="s">
        <v>70</v>
      </c>
      <c r="D55" s="1" t="s">
        <v>68</v>
      </c>
      <c r="E55" s="1" t="str">
        <f t="shared" si="0"/>
        <v>SINTANG-SEKADAU</v>
      </c>
      <c r="F55" s="5">
        <v>35</v>
      </c>
      <c r="G55" s="5">
        <f>MAX('Summary BTS per City'!G55,'Summary BTS per City'!L55,'Summary BTS per City'!Q55)</f>
        <v>10</v>
      </c>
      <c r="H55" s="5">
        <f>MAX('Summary BTS per City'!H55,'Summary BTS per City'!M55,'Summary BTS per City'!R55)</f>
        <v>15</v>
      </c>
      <c r="I55" s="5">
        <f>MAX('Summary BTS per City'!I55,'Summary BTS per City'!N55,'Summary BTS per City'!S55)</f>
        <v>18</v>
      </c>
      <c r="J55" s="5">
        <f>MAX('Summary BTS per City'!J55,'Summary BTS per City'!O55,'Summary BTS per City'!T55)</f>
        <v>0</v>
      </c>
      <c r="K55" s="23">
        <f t="shared" si="1"/>
        <v>0.44871794871794873</v>
      </c>
      <c r="L55" s="23">
        <f t="shared" si="2"/>
        <v>0.12820512820512819</v>
      </c>
      <c r="M55" s="23">
        <f t="shared" si="3"/>
        <v>0.19230769230769232</v>
      </c>
      <c r="N55" s="23">
        <f t="shared" si="4"/>
        <v>0.23076923076923078</v>
      </c>
      <c r="O55" s="23">
        <f t="shared" si="5"/>
        <v>0</v>
      </c>
      <c r="Q55" s="96" t="str">
        <f t="shared" si="7"/>
        <v>WIN</v>
      </c>
      <c r="R55" s="44"/>
      <c r="S55" s="44"/>
      <c r="T55" s="44"/>
      <c r="U55" s="44"/>
    </row>
    <row r="56" spans="1:21" x14ac:dyDescent="0.25">
      <c r="A56" s="1" t="s">
        <v>1</v>
      </c>
      <c r="B56" s="1" t="s">
        <v>238</v>
      </c>
      <c r="C56" s="1" t="s">
        <v>243</v>
      </c>
      <c r="D56" s="1" t="s">
        <v>69</v>
      </c>
      <c r="E56" s="1" t="str">
        <f t="shared" si="0"/>
        <v>KOTAWARINGIN RAYA-SERUYAN</v>
      </c>
      <c r="F56" s="5">
        <v>56</v>
      </c>
      <c r="G56" s="5">
        <f>MAX('Summary BTS per City'!G56,'Summary BTS per City'!L56,'Summary BTS per City'!Q56)</f>
        <v>16</v>
      </c>
      <c r="H56" s="5">
        <f>MAX('Summary BTS per City'!H56,'Summary BTS per City'!M56,'Summary BTS per City'!R56)</f>
        <v>22</v>
      </c>
      <c r="I56" s="5">
        <f>MAX('Summary BTS per City'!I56,'Summary BTS per City'!N56,'Summary BTS per City'!S56)</f>
        <v>0</v>
      </c>
      <c r="J56" s="5">
        <f>MAX('Summary BTS per City'!J56,'Summary BTS per City'!O56,'Summary BTS per City'!T56)</f>
        <v>0</v>
      </c>
      <c r="K56" s="23">
        <f t="shared" si="1"/>
        <v>0.5957446808510638</v>
      </c>
      <c r="L56" s="23">
        <f t="shared" si="2"/>
        <v>0.1702127659574468</v>
      </c>
      <c r="M56" s="23">
        <f t="shared" si="3"/>
        <v>0.23404255319148937</v>
      </c>
      <c r="N56" s="23">
        <f t="shared" si="4"/>
        <v>0</v>
      </c>
      <c r="O56" s="23">
        <f t="shared" si="5"/>
        <v>0</v>
      </c>
      <c r="Q56" s="96" t="str">
        <f t="shared" si="7"/>
        <v>WIN</v>
      </c>
      <c r="R56" s="44"/>
      <c r="S56" s="44"/>
      <c r="T56" s="44"/>
      <c r="U56" s="44"/>
    </row>
    <row r="57" spans="1:21" x14ac:dyDescent="0.25">
      <c r="A57" s="1" t="s">
        <v>1</v>
      </c>
      <c r="B57" s="1" t="s">
        <v>240</v>
      </c>
      <c r="C57" s="1" t="s">
        <v>70</v>
      </c>
      <c r="D57" s="1" t="s">
        <v>70</v>
      </c>
      <c r="E57" s="1" t="str">
        <f t="shared" si="0"/>
        <v>SINTANG-SINTANG</v>
      </c>
      <c r="F57" s="5">
        <v>77</v>
      </c>
      <c r="G57" s="5">
        <f>MAX('Summary BTS per City'!G57,'Summary BTS per City'!L57,'Summary BTS per City'!Q57)</f>
        <v>23</v>
      </c>
      <c r="H57" s="5">
        <f>MAX('Summary BTS per City'!H57,'Summary BTS per City'!M57,'Summary BTS per City'!R57)</f>
        <v>38</v>
      </c>
      <c r="I57" s="5">
        <f>MAX('Summary BTS per City'!I57,'Summary BTS per City'!N57,'Summary BTS per City'!S57)</f>
        <v>40</v>
      </c>
      <c r="J57" s="5">
        <f>MAX('Summary BTS per City'!J57,'Summary BTS per City'!O57,'Summary BTS per City'!T57)</f>
        <v>0</v>
      </c>
      <c r="K57" s="23">
        <f t="shared" si="1"/>
        <v>0.43258426966292135</v>
      </c>
      <c r="L57" s="23">
        <f t="shared" si="2"/>
        <v>0.12921348314606743</v>
      </c>
      <c r="M57" s="23">
        <f t="shared" si="3"/>
        <v>0.21348314606741572</v>
      </c>
      <c r="N57" s="23">
        <f t="shared" si="4"/>
        <v>0.2247191011235955</v>
      </c>
      <c r="O57" s="23">
        <f t="shared" si="5"/>
        <v>0</v>
      </c>
      <c r="Q57" s="96" t="str">
        <f t="shared" si="7"/>
        <v>WIN</v>
      </c>
      <c r="R57" s="44"/>
      <c r="S57" s="44"/>
      <c r="T57" s="44"/>
      <c r="U57" s="44"/>
    </row>
    <row r="58" spans="1:21" x14ac:dyDescent="0.25">
      <c r="A58" s="1" t="s">
        <v>1</v>
      </c>
      <c r="B58" s="1" t="s">
        <v>238</v>
      </c>
      <c r="C58" s="1" t="s">
        <v>243</v>
      </c>
      <c r="D58" s="1" t="s">
        <v>71</v>
      </c>
      <c r="E58" s="1" t="str">
        <f t="shared" si="0"/>
        <v>KOTAWARINGIN RAYA-SUKAMARA</v>
      </c>
      <c r="F58" s="5">
        <v>19</v>
      </c>
      <c r="G58" s="5">
        <f>MAX('Summary BTS per City'!G58,'Summary BTS per City'!L58,'Summary BTS per City'!Q58)</f>
        <v>8</v>
      </c>
      <c r="H58" s="5">
        <f>MAX('Summary BTS per City'!H58,'Summary BTS per City'!M58,'Summary BTS per City'!R58)</f>
        <v>8</v>
      </c>
      <c r="I58" s="5">
        <f>MAX('Summary BTS per City'!I58,'Summary BTS per City'!N58,'Summary BTS per City'!S58)</f>
        <v>0</v>
      </c>
      <c r="J58" s="5">
        <f>MAX('Summary BTS per City'!J58,'Summary BTS per City'!O58,'Summary BTS per City'!T58)</f>
        <v>0</v>
      </c>
      <c r="K58" s="23">
        <f t="shared" si="1"/>
        <v>0.54285714285714282</v>
      </c>
      <c r="L58" s="23">
        <f t="shared" si="2"/>
        <v>0.22857142857142856</v>
      </c>
      <c r="M58" s="23">
        <f t="shared" si="3"/>
        <v>0.22857142857142856</v>
      </c>
      <c r="N58" s="23">
        <f t="shared" si="4"/>
        <v>0</v>
      </c>
      <c r="O58" s="23">
        <f t="shared" si="5"/>
        <v>0</v>
      </c>
      <c r="Q58" s="96" t="str">
        <f t="shared" si="7"/>
        <v>WIN</v>
      </c>
      <c r="R58" s="44"/>
      <c r="S58" s="44"/>
      <c r="T58" s="44"/>
      <c r="U58" s="44"/>
    </row>
    <row r="59" spans="1:21" x14ac:dyDescent="0.25">
      <c r="A59" s="1" t="s">
        <v>1</v>
      </c>
      <c r="B59" s="1" t="s">
        <v>235</v>
      </c>
      <c r="C59" s="1" t="s">
        <v>236</v>
      </c>
      <c r="D59" s="1" t="s">
        <v>72</v>
      </c>
      <c r="E59" s="1" t="str">
        <f t="shared" si="0"/>
        <v>BANUA ENAM-TABALONG</v>
      </c>
      <c r="F59" s="5">
        <v>92</v>
      </c>
      <c r="G59" s="5">
        <f>MAX('Summary BTS per City'!G59,'Summary BTS per City'!L59,'Summary BTS per City'!Q59)</f>
        <v>38</v>
      </c>
      <c r="H59" s="5">
        <f>MAX('Summary BTS per City'!H59,'Summary BTS per City'!M59,'Summary BTS per City'!R59)</f>
        <v>24</v>
      </c>
      <c r="I59" s="5">
        <f>MAX('Summary BTS per City'!I59,'Summary BTS per City'!N59,'Summary BTS per City'!S59)</f>
        <v>21</v>
      </c>
      <c r="J59" s="5">
        <f>MAX('Summary BTS per City'!J59,'Summary BTS per City'!O59,'Summary BTS per City'!T59)</f>
        <v>0</v>
      </c>
      <c r="K59" s="23">
        <f t="shared" si="1"/>
        <v>0.52571428571428569</v>
      </c>
      <c r="L59" s="23">
        <f t="shared" si="2"/>
        <v>0.21714285714285714</v>
      </c>
      <c r="M59" s="23">
        <f t="shared" si="3"/>
        <v>0.13714285714285715</v>
      </c>
      <c r="N59" s="23">
        <f t="shared" si="4"/>
        <v>0.12</v>
      </c>
      <c r="O59" s="23">
        <f t="shared" si="5"/>
        <v>0</v>
      </c>
      <c r="Q59" s="96" t="str">
        <f t="shared" si="7"/>
        <v>WIN</v>
      </c>
      <c r="R59" s="44"/>
      <c r="S59" s="44"/>
      <c r="T59" s="44"/>
      <c r="U59" s="44"/>
    </row>
    <row r="60" spans="1:21" x14ac:dyDescent="0.25">
      <c r="A60" s="1" t="s">
        <v>1</v>
      </c>
      <c r="B60" s="1" t="s">
        <v>241</v>
      </c>
      <c r="C60" s="1" t="s">
        <v>242</v>
      </c>
      <c r="D60" s="1" t="s">
        <v>73</v>
      </c>
      <c r="E60" s="1" t="str">
        <f t="shared" si="0"/>
        <v>KALTARA-TANA TIDUNG</v>
      </c>
      <c r="F60" s="5">
        <v>11</v>
      </c>
      <c r="G60" s="5">
        <f>MAX('Summary BTS per City'!G60,'Summary BTS per City'!L60,'Summary BTS per City'!Q60)</f>
        <v>1</v>
      </c>
      <c r="H60" s="5">
        <f>MAX('Summary BTS per City'!H60,'Summary BTS per City'!M60,'Summary BTS per City'!R60)</f>
        <v>4</v>
      </c>
      <c r="I60" s="5">
        <f>MAX('Summary BTS per City'!I60,'Summary BTS per City'!N60,'Summary BTS per City'!S60)</f>
        <v>0</v>
      </c>
      <c r="J60" s="5">
        <f>MAX('Summary BTS per City'!J60,'Summary BTS per City'!O60,'Summary BTS per City'!T60)</f>
        <v>0</v>
      </c>
      <c r="K60" s="23">
        <f t="shared" si="1"/>
        <v>0.6875</v>
      </c>
      <c r="L60" s="23">
        <f t="shared" si="2"/>
        <v>6.25E-2</v>
      </c>
      <c r="M60" s="23">
        <f t="shared" si="3"/>
        <v>0.25</v>
      </c>
      <c r="N60" s="23">
        <f t="shared" si="4"/>
        <v>0</v>
      </c>
      <c r="O60" s="23">
        <f t="shared" si="5"/>
        <v>0</v>
      </c>
      <c r="Q60" s="96" t="str">
        <f t="shared" si="7"/>
        <v>WIN</v>
      </c>
      <c r="R60" s="44"/>
      <c r="S60" s="44"/>
      <c r="T60" s="44"/>
      <c r="U60" s="44"/>
    </row>
    <row r="61" spans="1:21" x14ac:dyDescent="0.25">
      <c r="A61" s="1" t="s">
        <v>1</v>
      </c>
      <c r="B61" s="1" t="s">
        <v>235</v>
      </c>
      <c r="C61" s="1" t="s">
        <v>246</v>
      </c>
      <c r="D61" s="1" t="s">
        <v>74</v>
      </c>
      <c r="E61" s="1" t="str">
        <f t="shared" si="0"/>
        <v>KOTABARU-TANAH BUMBU</v>
      </c>
      <c r="F61" s="5">
        <v>133</v>
      </c>
      <c r="G61" s="5">
        <f>MAX('Summary BTS per City'!G61,'Summary BTS per City'!L61,'Summary BTS per City'!Q61)</f>
        <v>56</v>
      </c>
      <c r="H61" s="5">
        <f>MAX('Summary BTS per City'!H61,'Summary BTS per City'!M61,'Summary BTS per City'!R61)</f>
        <v>26</v>
      </c>
      <c r="I61" s="5">
        <f>MAX('Summary BTS per City'!I61,'Summary BTS per City'!N61,'Summary BTS per City'!S61)</f>
        <v>27</v>
      </c>
      <c r="J61" s="5">
        <f>MAX('Summary BTS per City'!J61,'Summary BTS per City'!O61,'Summary BTS per City'!T61)</f>
        <v>2</v>
      </c>
      <c r="K61" s="23">
        <f t="shared" si="1"/>
        <v>0.54508196721311475</v>
      </c>
      <c r="L61" s="23">
        <f t="shared" si="2"/>
        <v>0.22950819672131148</v>
      </c>
      <c r="M61" s="23">
        <f t="shared" si="3"/>
        <v>0.10655737704918032</v>
      </c>
      <c r="N61" s="23">
        <f t="shared" si="4"/>
        <v>0.11065573770491803</v>
      </c>
      <c r="O61" s="23">
        <f t="shared" si="5"/>
        <v>8.1967213114754103E-3</v>
      </c>
      <c r="Q61" s="96" t="str">
        <f t="shared" si="7"/>
        <v>WIN</v>
      </c>
      <c r="R61" s="44"/>
      <c r="S61" s="44"/>
      <c r="T61" s="44"/>
      <c r="U61" s="44"/>
    </row>
    <row r="62" spans="1:21" x14ac:dyDescent="0.25">
      <c r="A62" s="1" t="s">
        <v>1</v>
      </c>
      <c r="B62" s="1" t="s">
        <v>235</v>
      </c>
      <c r="C62" s="1" t="s">
        <v>237</v>
      </c>
      <c r="D62" s="1" t="s">
        <v>75</v>
      </c>
      <c r="E62" s="1" t="str">
        <f t="shared" si="0"/>
        <v>MARTAPURA-TANAH LAUT</v>
      </c>
      <c r="F62" s="5">
        <v>124</v>
      </c>
      <c r="G62" s="5">
        <f>MAX('Summary BTS per City'!G62,'Summary BTS per City'!L62,'Summary BTS per City'!Q62)</f>
        <v>67</v>
      </c>
      <c r="H62" s="5">
        <f>MAX('Summary BTS per City'!H62,'Summary BTS per City'!M62,'Summary BTS per City'!R62)</f>
        <v>36</v>
      </c>
      <c r="I62" s="5">
        <f>MAX('Summary BTS per City'!I62,'Summary BTS per City'!N62,'Summary BTS per City'!S62)</f>
        <v>40</v>
      </c>
      <c r="J62" s="5">
        <f>MAX('Summary BTS per City'!J62,'Summary BTS per City'!O62,'Summary BTS per City'!T62)</f>
        <v>8</v>
      </c>
      <c r="K62" s="23">
        <f t="shared" si="1"/>
        <v>0.45090909090909093</v>
      </c>
      <c r="L62" s="23">
        <f t="shared" si="2"/>
        <v>0.24363636363636362</v>
      </c>
      <c r="M62" s="23">
        <f t="shared" si="3"/>
        <v>0.13090909090909092</v>
      </c>
      <c r="N62" s="23">
        <f t="shared" si="4"/>
        <v>0.14545454545454545</v>
      </c>
      <c r="O62" s="23">
        <f t="shared" si="5"/>
        <v>2.9090909090909091E-2</v>
      </c>
      <c r="Q62" s="96" t="str">
        <f t="shared" si="7"/>
        <v>WIN</v>
      </c>
      <c r="R62" s="44"/>
      <c r="S62" s="44"/>
      <c r="T62" s="44"/>
      <c r="U62" s="44"/>
    </row>
    <row r="63" spans="1:21" x14ac:dyDescent="0.25">
      <c r="A63" s="1" t="s">
        <v>1</v>
      </c>
      <c r="B63" s="1" t="s">
        <v>235</v>
      </c>
      <c r="C63" s="1" t="s">
        <v>236</v>
      </c>
      <c r="D63" s="1" t="s">
        <v>76</v>
      </c>
      <c r="E63" s="1" t="str">
        <f t="shared" si="0"/>
        <v>BANUA ENAM-TAPIN</v>
      </c>
      <c r="F63" s="5">
        <v>50</v>
      </c>
      <c r="G63" s="5">
        <f>MAX('Summary BTS per City'!G63,'Summary BTS per City'!L63,'Summary BTS per City'!Q63)</f>
        <v>28</v>
      </c>
      <c r="H63" s="5">
        <f>MAX('Summary BTS per City'!H63,'Summary BTS per City'!M63,'Summary BTS per City'!R63)</f>
        <v>17</v>
      </c>
      <c r="I63" s="5">
        <f>MAX('Summary BTS per City'!I63,'Summary BTS per City'!N63,'Summary BTS per City'!S63)</f>
        <v>16</v>
      </c>
      <c r="J63" s="5">
        <f>MAX('Summary BTS per City'!J63,'Summary BTS per City'!O63,'Summary BTS per City'!T63)</f>
        <v>11</v>
      </c>
      <c r="K63" s="23">
        <f t="shared" si="1"/>
        <v>0.4098360655737705</v>
      </c>
      <c r="L63" s="23">
        <f t="shared" si="2"/>
        <v>0.22950819672131148</v>
      </c>
      <c r="M63" s="23">
        <f t="shared" si="3"/>
        <v>0.13934426229508196</v>
      </c>
      <c r="N63" s="23">
        <f t="shared" si="4"/>
        <v>0.13114754098360656</v>
      </c>
      <c r="O63" s="23">
        <f t="shared" si="5"/>
        <v>9.0163934426229511E-2</v>
      </c>
      <c r="Q63" s="96" t="str">
        <f t="shared" si="7"/>
        <v>WIN</v>
      </c>
      <c r="R63" s="44"/>
      <c r="S63" s="44"/>
      <c r="T63" s="44"/>
      <c r="U63" s="44"/>
    </row>
    <row r="64" spans="1:21" x14ac:dyDescent="0.25">
      <c r="A64" s="1" t="s">
        <v>77</v>
      </c>
      <c r="B64" s="1" t="s">
        <v>250</v>
      </c>
      <c r="C64" s="1" t="s">
        <v>104</v>
      </c>
      <c r="D64" s="1" t="s">
        <v>78</v>
      </c>
      <c r="E64" s="1" t="str">
        <f t="shared" si="0"/>
        <v>MERAUKE-ASMAT</v>
      </c>
      <c r="F64" s="5">
        <v>8</v>
      </c>
      <c r="G64" s="5">
        <f>MAX('Summary BTS per City'!G64,'Summary BTS per City'!L64,'Summary BTS per City'!Q64)</f>
        <v>0</v>
      </c>
      <c r="H64" s="5">
        <f>MAX('Summary BTS per City'!H64,'Summary BTS per City'!M64,'Summary BTS per City'!R64)</f>
        <v>0</v>
      </c>
      <c r="I64" s="5">
        <f>MAX('Summary BTS per City'!I64,'Summary BTS per City'!N64,'Summary BTS per City'!S64)</f>
        <v>0</v>
      </c>
      <c r="J64" s="5">
        <f>MAX('Summary BTS per City'!J64,'Summary BTS per City'!O64,'Summary BTS per City'!T64)</f>
        <v>0</v>
      </c>
      <c r="K64" s="23">
        <f t="shared" si="1"/>
        <v>1</v>
      </c>
      <c r="L64" s="23">
        <f t="shared" si="2"/>
        <v>0</v>
      </c>
      <c r="M64" s="23">
        <f t="shared" si="3"/>
        <v>0</v>
      </c>
      <c r="N64" s="23">
        <f t="shared" si="4"/>
        <v>0</v>
      </c>
      <c r="O64" s="23">
        <f t="shared" si="5"/>
        <v>0</v>
      </c>
      <c r="Q64" s="96" t="str">
        <f t="shared" si="7"/>
        <v>WIN</v>
      </c>
      <c r="R64" s="44"/>
      <c r="S64" s="44"/>
      <c r="T64" s="44"/>
      <c r="U64" s="44"/>
    </row>
    <row r="65" spans="1:21" x14ac:dyDescent="0.25">
      <c r="A65" s="1" t="s">
        <v>77</v>
      </c>
      <c r="B65" s="1" t="s">
        <v>4</v>
      </c>
      <c r="C65" s="1" t="s">
        <v>251</v>
      </c>
      <c r="D65" s="1" t="s">
        <v>79</v>
      </c>
      <c r="E65" s="1" t="str">
        <f t="shared" si="0"/>
        <v>SENTANI-BIAK NUMFOR</v>
      </c>
      <c r="F65" s="5">
        <v>49</v>
      </c>
      <c r="G65" s="5">
        <f>MAX('Summary BTS per City'!G65,'Summary BTS per City'!L65,'Summary BTS per City'!Q65)</f>
        <v>1</v>
      </c>
      <c r="H65" s="5">
        <f>MAX('Summary BTS per City'!H65,'Summary BTS per City'!M65,'Summary BTS per City'!R65)</f>
        <v>3</v>
      </c>
      <c r="I65" s="5">
        <f>MAX('Summary BTS per City'!I65,'Summary BTS per City'!N65,'Summary BTS per City'!S65)</f>
        <v>0</v>
      </c>
      <c r="J65" s="5">
        <f>MAX('Summary BTS per City'!J65,'Summary BTS per City'!O65,'Summary BTS per City'!T65)</f>
        <v>0</v>
      </c>
      <c r="K65" s="23">
        <f t="shared" si="1"/>
        <v>0.92452830188679247</v>
      </c>
      <c r="L65" s="23">
        <f t="shared" si="2"/>
        <v>1.8867924528301886E-2</v>
      </c>
      <c r="M65" s="23">
        <f t="shared" si="3"/>
        <v>5.6603773584905662E-2</v>
      </c>
      <c r="N65" s="23">
        <f t="shared" si="4"/>
        <v>0</v>
      </c>
      <c r="O65" s="23">
        <f t="shared" si="5"/>
        <v>0</v>
      </c>
      <c r="Q65" s="96" t="str">
        <f t="shared" si="7"/>
        <v>WIN</v>
      </c>
      <c r="R65" s="44"/>
      <c r="S65" s="44"/>
      <c r="T65" s="44"/>
      <c r="U65" s="44"/>
    </row>
    <row r="66" spans="1:21" x14ac:dyDescent="0.25">
      <c r="A66" s="1" t="s">
        <v>77</v>
      </c>
      <c r="B66" s="1" t="s">
        <v>250</v>
      </c>
      <c r="C66" s="1" t="s">
        <v>104</v>
      </c>
      <c r="D66" s="1" t="s">
        <v>80</v>
      </c>
      <c r="E66" s="1" t="str">
        <f t="shared" si="0"/>
        <v>MERAUKE-BOVEN DIGOEL</v>
      </c>
      <c r="F66" s="5">
        <v>11</v>
      </c>
      <c r="G66" s="5">
        <f>MAX('Summary BTS per City'!G66,'Summary BTS per City'!L66,'Summary BTS per City'!Q66)</f>
        <v>0</v>
      </c>
      <c r="H66" s="5">
        <f>MAX('Summary BTS per City'!H66,'Summary BTS per City'!M66,'Summary BTS per City'!R66)</f>
        <v>2</v>
      </c>
      <c r="I66" s="5">
        <f>MAX('Summary BTS per City'!I66,'Summary BTS per City'!N66,'Summary BTS per City'!S66)</f>
        <v>0</v>
      </c>
      <c r="J66" s="5">
        <f>MAX('Summary BTS per City'!J66,'Summary BTS per City'!O66,'Summary BTS per City'!T66)</f>
        <v>0</v>
      </c>
      <c r="K66" s="23">
        <f t="shared" si="1"/>
        <v>0.84615384615384615</v>
      </c>
      <c r="L66" s="23">
        <f t="shared" si="2"/>
        <v>0</v>
      </c>
      <c r="M66" s="23">
        <f t="shared" si="3"/>
        <v>0.15384615384615385</v>
      </c>
      <c r="N66" s="23">
        <f t="shared" si="4"/>
        <v>0</v>
      </c>
      <c r="O66" s="23">
        <f t="shared" si="5"/>
        <v>0</v>
      </c>
      <c r="Q66" s="96" t="str">
        <f t="shared" si="7"/>
        <v>WIN</v>
      </c>
      <c r="R66" s="44"/>
      <c r="S66" s="44"/>
      <c r="T66" s="44"/>
      <c r="U66" s="44"/>
    </row>
    <row r="67" spans="1:21" x14ac:dyDescent="0.25">
      <c r="A67" s="1" t="s">
        <v>77</v>
      </c>
      <c r="B67" s="1" t="s">
        <v>252</v>
      </c>
      <c r="C67" s="1" t="s">
        <v>252</v>
      </c>
      <c r="D67" s="1" t="s">
        <v>81</v>
      </c>
      <c r="E67" s="1" t="str">
        <f t="shared" si="0"/>
        <v>AMBON-BURU</v>
      </c>
      <c r="F67" s="5">
        <v>50</v>
      </c>
      <c r="G67" s="5">
        <f>MAX('Summary BTS per City'!G67,'Summary BTS per City'!L67,'Summary BTS per City'!Q67)</f>
        <v>0</v>
      </c>
      <c r="H67" s="5">
        <f>MAX('Summary BTS per City'!H67,'Summary BTS per City'!M67,'Summary BTS per City'!R67)</f>
        <v>2</v>
      </c>
      <c r="I67" s="5">
        <f>MAX('Summary BTS per City'!I67,'Summary BTS per City'!N67,'Summary BTS per City'!S67)</f>
        <v>0</v>
      </c>
      <c r="J67" s="5">
        <f>MAX('Summary BTS per City'!J67,'Summary BTS per City'!O67,'Summary BTS per City'!T67)</f>
        <v>0</v>
      </c>
      <c r="K67" s="23">
        <f t="shared" si="1"/>
        <v>0.96153846153846156</v>
      </c>
      <c r="L67" s="23">
        <f t="shared" si="2"/>
        <v>0</v>
      </c>
      <c r="M67" s="23">
        <f t="shared" si="3"/>
        <v>3.8461538461538464E-2</v>
      </c>
      <c r="N67" s="23">
        <f t="shared" si="4"/>
        <v>0</v>
      </c>
      <c r="O67" s="23">
        <f t="shared" si="5"/>
        <v>0</v>
      </c>
      <c r="Q67" s="96" t="str">
        <f t="shared" si="7"/>
        <v>WIN</v>
      </c>
      <c r="R67" s="44"/>
      <c r="S67" s="44"/>
      <c r="T67" s="44"/>
      <c r="U67" s="44"/>
    </row>
    <row r="68" spans="1:21" x14ac:dyDescent="0.25">
      <c r="A68" s="1" t="s">
        <v>77</v>
      </c>
      <c r="B68" s="1" t="s">
        <v>252</v>
      </c>
      <c r="C68" s="1" t="s">
        <v>252</v>
      </c>
      <c r="D68" s="1" t="s">
        <v>82</v>
      </c>
      <c r="E68" s="1" t="str">
        <f t="shared" si="0"/>
        <v>AMBON-BURU SELATAN</v>
      </c>
      <c r="F68" s="5">
        <v>6</v>
      </c>
      <c r="G68" s="5">
        <f>MAX('Summary BTS per City'!G68,'Summary BTS per City'!L68,'Summary BTS per City'!Q68)</f>
        <v>0</v>
      </c>
      <c r="H68" s="5">
        <f>MAX('Summary BTS per City'!H68,'Summary BTS per City'!M68,'Summary BTS per City'!R68)</f>
        <v>0</v>
      </c>
      <c r="I68" s="5">
        <f>MAX('Summary BTS per City'!I68,'Summary BTS per City'!N68,'Summary BTS per City'!S68)</f>
        <v>0</v>
      </c>
      <c r="J68" s="5">
        <f>MAX('Summary BTS per City'!J68,'Summary BTS per City'!O68,'Summary BTS per City'!T68)</f>
        <v>0</v>
      </c>
      <c r="K68" s="23">
        <f t="shared" si="1"/>
        <v>1</v>
      </c>
      <c r="L68" s="23">
        <f t="shared" si="2"/>
        <v>0</v>
      </c>
      <c r="M68" s="23">
        <f t="shared" si="3"/>
        <v>0</v>
      </c>
      <c r="N68" s="23">
        <f t="shared" si="4"/>
        <v>0</v>
      </c>
      <c r="O68" s="23">
        <f t="shared" si="5"/>
        <v>0</v>
      </c>
      <c r="Q68" s="96" t="str">
        <f t="shared" si="7"/>
        <v>WIN</v>
      </c>
      <c r="R68" s="44"/>
      <c r="S68" s="44"/>
      <c r="T68" s="44"/>
      <c r="U68" s="44"/>
    </row>
    <row r="69" spans="1:21" x14ac:dyDescent="0.25">
      <c r="A69" s="1" t="s">
        <v>77</v>
      </c>
      <c r="B69" s="1" t="s">
        <v>4</v>
      </c>
      <c r="C69" s="1" t="s">
        <v>251</v>
      </c>
      <c r="D69" s="1" t="s">
        <v>83</v>
      </c>
      <c r="E69" s="1" t="str">
        <f t="shared" si="0"/>
        <v>SENTANI-DEIYAI</v>
      </c>
      <c r="F69" s="5">
        <v>1</v>
      </c>
      <c r="G69" s="5">
        <f>MAX('Summary BTS per City'!G69,'Summary BTS per City'!L69,'Summary BTS per City'!Q69)</f>
        <v>0</v>
      </c>
      <c r="H69" s="5">
        <f>MAX('Summary BTS per City'!H69,'Summary BTS per City'!M69,'Summary BTS per City'!R69)</f>
        <v>0</v>
      </c>
      <c r="I69" s="5">
        <f>MAX('Summary BTS per City'!I69,'Summary BTS per City'!N69,'Summary BTS per City'!S69)</f>
        <v>0</v>
      </c>
      <c r="J69" s="5">
        <f>MAX('Summary BTS per City'!J69,'Summary BTS per City'!O69,'Summary BTS per City'!T69)</f>
        <v>0</v>
      </c>
      <c r="K69" s="23">
        <f t="shared" si="1"/>
        <v>1</v>
      </c>
      <c r="L69" s="23">
        <f t="shared" si="2"/>
        <v>0</v>
      </c>
      <c r="M69" s="23">
        <f t="shared" si="3"/>
        <v>0</v>
      </c>
      <c r="N69" s="23">
        <f t="shared" si="4"/>
        <v>0</v>
      </c>
      <c r="O69" s="23">
        <f t="shared" si="5"/>
        <v>0</v>
      </c>
      <c r="Q69" s="96" t="str">
        <f t="shared" si="7"/>
        <v>WIN</v>
      </c>
      <c r="R69" s="44"/>
      <c r="S69" s="44"/>
      <c r="T69" s="44"/>
      <c r="U69" s="44"/>
    </row>
    <row r="70" spans="1:21" x14ac:dyDescent="0.25">
      <c r="A70" s="1" t="s">
        <v>77</v>
      </c>
      <c r="B70" s="1" t="s">
        <v>4</v>
      </c>
      <c r="C70" s="1" t="s">
        <v>251</v>
      </c>
      <c r="D70" s="1" t="s">
        <v>84</v>
      </c>
      <c r="E70" s="1" t="str">
        <f t="shared" ref="E70:E133" si="8">C70&amp;"-"&amp;D70</f>
        <v>SENTANI-DOGIYAI</v>
      </c>
      <c r="F70" s="5">
        <v>7</v>
      </c>
      <c r="G70" s="5">
        <f>MAX('Summary BTS per City'!G70,'Summary BTS per City'!L70,'Summary BTS per City'!Q70)</f>
        <v>0</v>
      </c>
      <c r="H70" s="5">
        <f>MAX('Summary BTS per City'!H70,'Summary BTS per City'!M70,'Summary BTS per City'!R70)</f>
        <v>0</v>
      </c>
      <c r="I70" s="5">
        <f>MAX('Summary BTS per City'!I70,'Summary BTS per City'!N70,'Summary BTS per City'!S70)</f>
        <v>0</v>
      </c>
      <c r="J70" s="5">
        <f>MAX('Summary BTS per City'!J70,'Summary BTS per City'!O70,'Summary BTS per City'!T70)</f>
        <v>0</v>
      </c>
      <c r="K70" s="23">
        <f t="shared" ref="K70:K133" si="9">F70/SUM($F70:$J70)</f>
        <v>1</v>
      </c>
      <c r="L70" s="23">
        <f t="shared" ref="L70:L133" si="10">G70/SUM($F70:$J70)</f>
        <v>0</v>
      </c>
      <c r="M70" s="23">
        <f t="shared" ref="M70:M133" si="11">H70/SUM($F70:$J70)</f>
        <v>0</v>
      </c>
      <c r="N70" s="23">
        <f t="shared" ref="N70:N133" si="12">I70/SUM($F70:$J70)</f>
        <v>0</v>
      </c>
      <c r="O70" s="23">
        <f t="shared" ref="O70:O133" si="13">J70/SUM($F70:$J70)</f>
        <v>0</v>
      </c>
      <c r="Q70" s="96" t="str">
        <f t="shared" si="7"/>
        <v>WIN</v>
      </c>
      <c r="R70" s="44"/>
      <c r="S70" s="44"/>
      <c r="T70" s="44"/>
      <c r="U70" s="44"/>
    </row>
    <row r="71" spans="1:21" x14ac:dyDescent="0.25">
      <c r="A71" s="1" t="s">
        <v>77</v>
      </c>
      <c r="B71" s="1" t="s">
        <v>5</v>
      </c>
      <c r="C71" s="1" t="s">
        <v>101</v>
      </c>
      <c r="D71" s="1" t="s">
        <v>85</v>
      </c>
      <c r="E71" s="1" t="str">
        <f t="shared" si="8"/>
        <v>MANOKWARI-FAKFAK</v>
      </c>
      <c r="F71" s="5">
        <v>36</v>
      </c>
      <c r="G71" s="5">
        <f>MAX('Summary BTS per City'!G71,'Summary BTS per City'!L71,'Summary BTS per City'!Q71)</f>
        <v>0</v>
      </c>
      <c r="H71" s="5">
        <f>MAX('Summary BTS per City'!H71,'Summary BTS per City'!M71,'Summary BTS per City'!R71)</f>
        <v>3</v>
      </c>
      <c r="I71" s="5">
        <f>MAX('Summary BTS per City'!I71,'Summary BTS per City'!N71,'Summary BTS per City'!S71)</f>
        <v>0</v>
      </c>
      <c r="J71" s="5">
        <f>MAX('Summary BTS per City'!J71,'Summary BTS per City'!O71,'Summary BTS per City'!T71)</f>
        <v>0</v>
      </c>
      <c r="K71" s="23">
        <f t="shared" si="9"/>
        <v>0.92307692307692313</v>
      </c>
      <c r="L71" s="23">
        <f t="shared" si="10"/>
        <v>0</v>
      </c>
      <c r="M71" s="23">
        <f t="shared" si="11"/>
        <v>7.6923076923076927E-2</v>
      </c>
      <c r="N71" s="23">
        <f t="shared" si="12"/>
        <v>0</v>
      </c>
      <c r="O71" s="23">
        <f t="shared" si="13"/>
        <v>0</v>
      </c>
      <c r="Q71" s="96" t="str">
        <f t="shared" si="7"/>
        <v>WIN</v>
      </c>
      <c r="R71" s="44"/>
      <c r="S71" s="44"/>
      <c r="T71" s="44"/>
      <c r="U71" s="44"/>
    </row>
    <row r="72" spans="1:21" x14ac:dyDescent="0.25">
      <c r="A72" s="30" t="s">
        <v>77</v>
      </c>
      <c r="B72" s="30" t="s">
        <v>4</v>
      </c>
      <c r="C72" s="30" t="s">
        <v>251</v>
      </c>
      <c r="D72" s="30" t="s">
        <v>258</v>
      </c>
      <c r="E72" s="30" t="str">
        <f t="shared" si="8"/>
        <v>SENTANI-INTAN JAYA</v>
      </c>
      <c r="F72" s="5">
        <v>0</v>
      </c>
      <c r="G72" s="5">
        <f>MAX('Summary BTS per City'!G72,'Summary BTS per City'!L72,'Summary BTS per City'!Q72)</f>
        <v>0</v>
      </c>
      <c r="H72" s="5">
        <f>MAX('Summary BTS per City'!H72,'Summary BTS per City'!M72,'Summary BTS per City'!R72)</f>
        <v>0</v>
      </c>
      <c r="I72" s="5">
        <f>MAX('Summary BTS per City'!I72,'Summary BTS per City'!N72,'Summary BTS per City'!S72)</f>
        <v>0</v>
      </c>
      <c r="J72" s="5">
        <f>MAX('Summary BTS per City'!J72,'Summary BTS per City'!O72,'Summary BTS per City'!T72)</f>
        <v>0</v>
      </c>
      <c r="K72" s="23" t="e">
        <f t="shared" si="9"/>
        <v>#DIV/0!</v>
      </c>
      <c r="L72" s="23" t="e">
        <f t="shared" si="10"/>
        <v>#DIV/0!</v>
      </c>
      <c r="M72" s="23" t="e">
        <f t="shared" si="11"/>
        <v>#DIV/0!</v>
      </c>
      <c r="N72" s="23" t="e">
        <f t="shared" si="12"/>
        <v>#DIV/0!</v>
      </c>
      <c r="O72" s="23" t="e">
        <f t="shared" si="13"/>
        <v>#DIV/0!</v>
      </c>
      <c r="Q72" s="96"/>
      <c r="R72" s="44"/>
      <c r="S72" s="44"/>
      <c r="T72" s="44"/>
      <c r="U72" s="44"/>
    </row>
    <row r="73" spans="1:21" x14ac:dyDescent="0.25">
      <c r="A73" s="1" t="s">
        <v>77</v>
      </c>
      <c r="B73" s="1" t="s">
        <v>4</v>
      </c>
      <c r="C73" s="1" t="s">
        <v>251</v>
      </c>
      <c r="D73" s="1" t="s">
        <v>4</v>
      </c>
      <c r="E73" s="1" t="str">
        <f t="shared" si="8"/>
        <v>SENTANI-JAYAPURA</v>
      </c>
      <c r="F73" s="5">
        <v>107</v>
      </c>
      <c r="G73" s="5">
        <f>MAX('Summary BTS per City'!G73,'Summary BTS per City'!L73,'Summary BTS per City'!Q73)</f>
        <v>2</v>
      </c>
      <c r="H73" s="5">
        <f>MAX('Summary BTS per City'!H73,'Summary BTS per City'!M73,'Summary BTS per City'!R73)</f>
        <v>6</v>
      </c>
      <c r="I73" s="5">
        <f>MAX('Summary BTS per City'!I73,'Summary BTS per City'!N73,'Summary BTS per City'!S73)</f>
        <v>0</v>
      </c>
      <c r="J73" s="5">
        <f>MAX('Summary BTS per City'!J73,'Summary BTS per City'!O73,'Summary BTS per City'!T73)</f>
        <v>0</v>
      </c>
      <c r="K73" s="23">
        <f t="shared" si="9"/>
        <v>0.93043478260869561</v>
      </c>
      <c r="L73" s="23">
        <f t="shared" si="10"/>
        <v>1.7391304347826087E-2</v>
      </c>
      <c r="M73" s="23">
        <f t="shared" si="11"/>
        <v>5.2173913043478258E-2</v>
      </c>
      <c r="N73" s="23">
        <f t="shared" si="12"/>
        <v>0</v>
      </c>
      <c r="O73" s="23">
        <f t="shared" si="13"/>
        <v>0</v>
      </c>
      <c r="Q73" s="96" t="str">
        <f t="shared" ref="Q73:Q104" si="14">IF((MAX(F73:J73)=F73),"WIN","LOSE")</f>
        <v>WIN</v>
      </c>
      <c r="R73" s="44"/>
      <c r="S73" s="44"/>
      <c r="T73" s="44"/>
      <c r="U73" s="44"/>
    </row>
    <row r="74" spans="1:21" x14ac:dyDescent="0.25">
      <c r="A74" s="1" t="s">
        <v>77</v>
      </c>
      <c r="B74" s="1" t="s">
        <v>4</v>
      </c>
      <c r="C74" s="1" t="s">
        <v>251</v>
      </c>
      <c r="D74" s="1" t="s">
        <v>86</v>
      </c>
      <c r="E74" s="1" t="str">
        <f t="shared" si="8"/>
        <v>SENTANI-JAYAWIJAYA</v>
      </c>
      <c r="F74" s="5">
        <v>29</v>
      </c>
      <c r="G74" s="5">
        <f>MAX('Summary BTS per City'!G74,'Summary BTS per City'!L74,'Summary BTS per City'!Q74)</f>
        <v>0</v>
      </c>
      <c r="H74" s="5">
        <f>MAX('Summary BTS per City'!H74,'Summary BTS per City'!M74,'Summary BTS per City'!R74)</f>
        <v>2</v>
      </c>
      <c r="I74" s="5">
        <f>MAX('Summary BTS per City'!I74,'Summary BTS per City'!N74,'Summary BTS per City'!S74)</f>
        <v>0</v>
      </c>
      <c r="J74" s="5">
        <f>MAX('Summary BTS per City'!J74,'Summary BTS per City'!O74,'Summary BTS per City'!T74)</f>
        <v>0</v>
      </c>
      <c r="K74" s="23">
        <f t="shared" si="9"/>
        <v>0.93548387096774188</v>
      </c>
      <c r="L74" s="23">
        <f t="shared" si="10"/>
        <v>0</v>
      </c>
      <c r="M74" s="23">
        <f t="shared" si="11"/>
        <v>6.4516129032258063E-2</v>
      </c>
      <c r="N74" s="23">
        <f t="shared" si="12"/>
        <v>0</v>
      </c>
      <c r="O74" s="23">
        <f t="shared" si="13"/>
        <v>0</v>
      </c>
      <c r="Q74" s="96" t="str">
        <f t="shared" si="14"/>
        <v>WIN</v>
      </c>
      <c r="R74" s="44"/>
      <c r="S74" s="44"/>
      <c r="T74" s="44"/>
      <c r="U74" s="44"/>
    </row>
    <row r="75" spans="1:21" x14ac:dyDescent="0.25">
      <c r="A75" s="1" t="s">
        <v>77</v>
      </c>
      <c r="B75" s="1" t="s">
        <v>5</v>
      </c>
      <c r="C75" s="1" t="s">
        <v>101</v>
      </c>
      <c r="D75" s="1" t="s">
        <v>87</v>
      </c>
      <c r="E75" s="1" t="str">
        <f t="shared" si="8"/>
        <v>MANOKWARI-KAIMANA</v>
      </c>
      <c r="F75" s="5">
        <v>14</v>
      </c>
      <c r="G75" s="5">
        <f>MAX('Summary BTS per City'!G75,'Summary BTS per City'!L75,'Summary BTS per City'!Q75)</f>
        <v>0</v>
      </c>
      <c r="H75" s="5">
        <f>MAX('Summary BTS per City'!H75,'Summary BTS per City'!M75,'Summary BTS per City'!R75)</f>
        <v>1</v>
      </c>
      <c r="I75" s="5">
        <f>MAX('Summary BTS per City'!I75,'Summary BTS per City'!N75,'Summary BTS per City'!S75)</f>
        <v>0</v>
      </c>
      <c r="J75" s="5">
        <f>MAX('Summary BTS per City'!J75,'Summary BTS per City'!O75,'Summary BTS per City'!T75)</f>
        <v>0</v>
      </c>
      <c r="K75" s="23">
        <f t="shared" si="9"/>
        <v>0.93333333333333335</v>
      </c>
      <c r="L75" s="23">
        <f t="shared" si="10"/>
        <v>0</v>
      </c>
      <c r="M75" s="23">
        <f t="shared" si="11"/>
        <v>6.6666666666666666E-2</v>
      </c>
      <c r="N75" s="23">
        <f t="shared" si="12"/>
        <v>0</v>
      </c>
      <c r="O75" s="23">
        <f t="shared" si="13"/>
        <v>0</v>
      </c>
      <c r="Q75" s="96" t="str">
        <f t="shared" si="14"/>
        <v>WIN</v>
      </c>
      <c r="R75" s="44"/>
      <c r="S75" s="44"/>
      <c r="T75" s="44"/>
      <c r="U75" s="44"/>
    </row>
    <row r="76" spans="1:21" x14ac:dyDescent="0.25">
      <c r="A76" s="1" t="s">
        <v>77</v>
      </c>
      <c r="B76" s="1" t="s">
        <v>4</v>
      </c>
      <c r="C76" s="1" t="s">
        <v>251</v>
      </c>
      <c r="D76" s="1" t="s">
        <v>88</v>
      </c>
      <c r="E76" s="1" t="str">
        <f t="shared" si="8"/>
        <v>SENTANI-KEEROM</v>
      </c>
      <c r="F76" s="5">
        <v>25</v>
      </c>
      <c r="G76" s="5">
        <f>MAX('Summary BTS per City'!G76,'Summary BTS per City'!L76,'Summary BTS per City'!Q76)</f>
        <v>1</v>
      </c>
      <c r="H76" s="5">
        <f>MAX('Summary BTS per City'!H76,'Summary BTS per City'!M76,'Summary BTS per City'!R76)</f>
        <v>3</v>
      </c>
      <c r="I76" s="5">
        <f>MAX('Summary BTS per City'!I76,'Summary BTS per City'!N76,'Summary BTS per City'!S76)</f>
        <v>0</v>
      </c>
      <c r="J76" s="5">
        <f>MAX('Summary BTS per City'!J76,'Summary BTS per City'!O76,'Summary BTS per City'!T76)</f>
        <v>0</v>
      </c>
      <c r="K76" s="23">
        <f t="shared" si="9"/>
        <v>0.86206896551724133</v>
      </c>
      <c r="L76" s="23">
        <f t="shared" si="10"/>
        <v>3.4482758620689655E-2</v>
      </c>
      <c r="M76" s="23">
        <f t="shared" si="11"/>
        <v>0.10344827586206896</v>
      </c>
      <c r="N76" s="23">
        <f t="shared" si="12"/>
        <v>0</v>
      </c>
      <c r="O76" s="23">
        <f t="shared" si="13"/>
        <v>0</v>
      </c>
      <c r="Q76" s="96" t="str">
        <f t="shared" si="14"/>
        <v>WIN</v>
      </c>
      <c r="R76" s="44"/>
      <c r="S76" s="44"/>
      <c r="T76" s="44"/>
      <c r="U76" s="44"/>
    </row>
    <row r="77" spans="1:21" x14ac:dyDescent="0.25">
      <c r="A77" s="1" t="s">
        <v>77</v>
      </c>
      <c r="B77" s="1" t="s">
        <v>252</v>
      </c>
      <c r="C77" s="1" t="s">
        <v>253</v>
      </c>
      <c r="D77" s="1" t="s">
        <v>89</v>
      </c>
      <c r="E77" s="1" t="str">
        <f t="shared" si="8"/>
        <v>TUAL ARU-KEPULAUAN ARU</v>
      </c>
      <c r="F77" s="5">
        <v>13</v>
      </c>
      <c r="G77" s="5">
        <f>MAX('Summary BTS per City'!G77,'Summary BTS per City'!L77,'Summary BTS per City'!Q77)</f>
        <v>0</v>
      </c>
      <c r="H77" s="5">
        <f>MAX('Summary BTS per City'!H77,'Summary BTS per City'!M77,'Summary BTS per City'!R77)</f>
        <v>1</v>
      </c>
      <c r="I77" s="5">
        <f>MAX('Summary BTS per City'!I77,'Summary BTS per City'!N77,'Summary BTS per City'!S77)</f>
        <v>0</v>
      </c>
      <c r="J77" s="5">
        <f>MAX('Summary BTS per City'!J77,'Summary BTS per City'!O77,'Summary BTS per City'!T77)</f>
        <v>0</v>
      </c>
      <c r="K77" s="23">
        <f t="shared" si="9"/>
        <v>0.9285714285714286</v>
      </c>
      <c r="L77" s="23">
        <f t="shared" si="10"/>
        <v>0</v>
      </c>
      <c r="M77" s="23">
        <f t="shared" si="11"/>
        <v>7.1428571428571425E-2</v>
      </c>
      <c r="N77" s="23">
        <f t="shared" si="12"/>
        <v>0</v>
      </c>
      <c r="O77" s="23">
        <f t="shared" si="13"/>
        <v>0</v>
      </c>
      <c r="Q77" s="96" t="str">
        <f t="shared" si="14"/>
        <v>WIN</v>
      </c>
      <c r="R77" s="44"/>
      <c r="S77" s="44"/>
      <c r="T77" s="44"/>
      <c r="U77" s="44"/>
    </row>
    <row r="78" spans="1:21" x14ac:dyDescent="0.25">
      <c r="A78" s="1" t="s">
        <v>77</v>
      </c>
      <c r="B78" s="1" t="s">
        <v>4</v>
      </c>
      <c r="C78" s="1" t="s">
        <v>251</v>
      </c>
      <c r="D78" s="1" t="s">
        <v>90</v>
      </c>
      <c r="E78" s="1" t="str">
        <f t="shared" si="8"/>
        <v>SENTANI-KEPULAUAN YAPEN</v>
      </c>
      <c r="F78" s="5">
        <v>13</v>
      </c>
      <c r="G78" s="5">
        <f>MAX('Summary BTS per City'!G78,'Summary BTS per City'!L78,'Summary BTS per City'!Q78)</f>
        <v>0</v>
      </c>
      <c r="H78" s="5">
        <f>MAX('Summary BTS per City'!H78,'Summary BTS per City'!M78,'Summary BTS per City'!R78)</f>
        <v>2</v>
      </c>
      <c r="I78" s="5">
        <f>MAX('Summary BTS per City'!I78,'Summary BTS per City'!N78,'Summary BTS per City'!S78)</f>
        <v>0</v>
      </c>
      <c r="J78" s="5">
        <f>MAX('Summary BTS per City'!J78,'Summary BTS per City'!O78,'Summary BTS per City'!T78)</f>
        <v>0</v>
      </c>
      <c r="K78" s="23">
        <f t="shared" si="9"/>
        <v>0.8666666666666667</v>
      </c>
      <c r="L78" s="23">
        <f t="shared" si="10"/>
        <v>0</v>
      </c>
      <c r="M78" s="23">
        <f t="shared" si="11"/>
        <v>0.13333333333333333</v>
      </c>
      <c r="N78" s="23">
        <f t="shared" si="12"/>
        <v>0</v>
      </c>
      <c r="O78" s="23">
        <f t="shared" si="13"/>
        <v>0</v>
      </c>
      <c r="Q78" s="96" t="str">
        <f t="shared" si="14"/>
        <v>WIN</v>
      </c>
      <c r="R78" s="44"/>
      <c r="S78" s="44"/>
      <c r="T78" s="44"/>
      <c r="U78" s="44"/>
    </row>
    <row r="79" spans="1:21" x14ac:dyDescent="0.25">
      <c r="A79" s="1" t="s">
        <v>77</v>
      </c>
      <c r="B79" s="1" t="s">
        <v>252</v>
      </c>
      <c r="C79" s="1" t="s">
        <v>252</v>
      </c>
      <c r="D79" s="1" t="s">
        <v>91</v>
      </c>
      <c r="E79" s="1" t="str">
        <f t="shared" si="8"/>
        <v>AMBON-KOTA AMBON</v>
      </c>
      <c r="F79" s="5">
        <v>246</v>
      </c>
      <c r="G79" s="5">
        <f>MAX('Summary BTS per City'!G79,'Summary BTS per City'!L79,'Summary BTS per City'!Q79)</f>
        <v>7</v>
      </c>
      <c r="H79" s="5">
        <f>MAX('Summary BTS per City'!H79,'Summary BTS per City'!M79,'Summary BTS per City'!R79)</f>
        <v>21</v>
      </c>
      <c r="I79" s="5">
        <f>MAX('Summary BTS per City'!I79,'Summary BTS per City'!N79,'Summary BTS per City'!S79)</f>
        <v>0</v>
      </c>
      <c r="J79" s="5">
        <f>MAX('Summary BTS per City'!J79,'Summary BTS per City'!O79,'Summary BTS per City'!T79)</f>
        <v>0</v>
      </c>
      <c r="K79" s="23">
        <f t="shared" si="9"/>
        <v>0.8978102189781022</v>
      </c>
      <c r="L79" s="23">
        <f t="shared" si="10"/>
        <v>2.5547445255474453E-2</v>
      </c>
      <c r="M79" s="23">
        <f t="shared" si="11"/>
        <v>7.6642335766423361E-2</v>
      </c>
      <c r="N79" s="23">
        <f t="shared" si="12"/>
        <v>0</v>
      </c>
      <c r="O79" s="23">
        <f t="shared" si="13"/>
        <v>0</v>
      </c>
      <c r="Q79" s="96" t="str">
        <f t="shared" si="14"/>
        <v>WIN</v>
      </c>
      <c r="R79" s="44"/>
      <c r="S79" s="44"/>
      <c r="T79" s="44"/>
      <c r="U79" s="44"/>
    </row>
    <row r="80" spans="1:21" x14ac:dyDescent="0.25">
      <c r="A80" s="1" t="s">
        <v>77</v>
      </c>
      <c r="B80" s="1" t="s">
        <v>4</v>
      </c>
      <c r="C80" s="1" t="s">
        <v>4</v>
      </c>
      <c r="D80" s="1" t="s">
        <v>92</v>
      </c>
      <c r="E80" s="1" t="str">
        <f t="shared" si="8"/>
        <v>JAYAPURA-KOTA JAYAPURA</v>
      </c>
      <c r="F80" s="5">
        <v>284</v>
      </c>
      <c r="G80" s="5">
        <f>MAX('Summary BTS per City'!G80,'Summary BTS per City'!L80,'Summary BTS per City'!Q80)</f>
        <v>13</v>
      </c>
      <c r="H80" s="5">
        <f>MAX('Summary BTS per City'!H80,'Summary BTS per City'!M80,'Summary BTS per City'!R80)</f>
        <v>25</v>
      </c>
      <c r="I80" s="5">
        <f>MAX('Summary BTS per City'!I80,'Summary BTS per City'!N80,'Summary BTS per City'!S80)</f>
        <v>0</v>
      </c>
      <c r="J80" s="5">
        <f>MAX('Summary BTS per City'!J80,'Summary BTS per City'!O80,'Summary BTS per City'!T80)</f>
        <v>0</v>
      </c>
      <c r="K80" s="23">
        <f t="shared" si="9"/>
        <v>0.88198757763975155</v>
      </c>
      <c r="L80" s="23">
        <f t="shared" si="10"/>
        <v>4.0372670807453416E-2</v>
      </c>
      <c r="M80" s="23">
        <f t="shared" si="11"/>
        <v>7.7639751552795025E-2</v>
      </c>
      <c r="N80" s="23">
        <f t="shared" si="12"/>
        <v>0</v>
      </c>
      <c r="O80" s="23">
        <f t="shared" si="13"/>
        <v>0</v>
      </c>
      <c r="Q80" s="96" t="str">
        <f t="shared" si="14"/>
        <v>WIN</v>
      </c>
      <c r="R80" s="44"/>
      <c r="S80" s="44"/>
      <c r="T80" s="44"/>
      <c r="U80" s="44"/>
    </row>
    <row r="81" spans="1:21" x14ac:dyDescent="0.25">
      <c r="A81" s="1" t="s">
        <v>77</v>
      </c>
      <c r="B81" s="1" t="s">
        <v>5</v>
      </c>
      <c r="C81" s="1" t="s">
        <v>5</v>
      </c>
      <c r="D81" s="1" t="s">
        <v>219</v>
      </c>
      <c r="E81" s="1" t="str">
        <f t="shared" si="8"/>
        <v>SORONG-KOTA SORONG</v>
      </c>
      <c r="F81" s="5">
        <v>144</v>
      </c>
      <c r="G81" s="5">
        <f>MAX('Summary BTS per City'!G81,'Summary BTS per City'!L81,'Summary BTS per City'!Q81)</f>
        <v>6</v>
      </c>
      <c r="H81" s="5">
        <f>MAX('Summary BTS per City'!H81,'Summary BTS per City'!M81,'Summary BTS per City'!R81)</f>
        <v>14</v>
      </c>
      <c r="I81" s="5">
        <f>MAX('Summary BTS per City'!I81,'Summary BTS per City'!N81,'Summary BTS per City'!S81)</f>
        <v>0</v>
      </c>
      <c r="J81" s="5">
        <f>MAX('Summary BTS per City'!J81,'Summary BTS per City'!O81,'Summary BTS per City'!T81)</f>
        <v>0</v>
      </c>
      <c r="K81" s="23">
        <f t="shared" si="9"/>
        <v>0.87804878048780488</v>
      </c>
      <c r="L81" s="23">
        <f t="shared" si="10"/>
        <v>3.6585365853658534E-2</v>
      </c>
      <c r="M81" s="23">
        <f t="shared" si="11"/>
        <v>8.5365853658536592E-2</v>
      </c>
      <c r="N81" s="23">
        <f t="shared" si="12"/>
        <v>0</v>
      </c>
      <c r="O81" s="23">
        <f t="shared" si="13"/>
        <v>0</v>
      </c>
      <c r="Q81" s="96" t="str">
        <f t="shared" si="14"/>
        <v>WIN</v>
      </c>
      <c r="R81" s="44"/>
      <c r="S81" s="44"/>
      <c r="T81" s="44"/>
      <c r="U81" s="44"/>
    </row>
    <row r="82" spans="1:21" x14ac:dyDescent="0.25">
      <c r="A82" s="1" t="s">
        <v>77</v>
      </c>
      <c r="B82" s="1" t="s">
        <v>252</v>
      </c>
      <c r="C82" s="1" t="s">
        <v>253</v>
      </c>
      <c r="D82" s="1" t="s">
        <v>93</v>
      </c>
      <c r="E82" s="1" t="str">
        <f t="shared" si="8"/>
        <v>TUAL ARU-KOTA TUAL</v>
      </c>
      <c r="F82" s="5">
        <v>26</v>
      </c>
      <c r="G82" s="5">
        <f>MAX('Summary BTS per City'!G82,'Summary BTS per City'!L82,'Summary BTS per City'!Q82)</f>
        <v>0</v>
      </c>
      <c r="H82" s="5">
        <f>MAX('Summary BTS per City'!H82,'Summary BTS per City'!M82,'Summary BTS per City'!R82)</f>
        <v>3</v>
      </c>
      <c r="I82" s="5">
        <f>MAX('Summary BTS per City'!I82,'Summary BTS per City'!N82,'Summary BTS per City'!S82)</f>
        <v>0</v>
      </c>
      <c r="J82" s="5">
        <f>MAX('Summary BTS per City'!J82,'Summary BTS per City'!O82,'Summary BTS per City'!T82)</f>
        <v>0</v>
      </c>
      <c r="K82" s="23">
        <f t="shared" si="9"/>
        <v>0.89655172413793105</v>
      </c>
      <c r="L82" s="23">
        <f t="shared" si="10"/>
        <v>0</v>
      </c>
      <c r="M82" s="23">
        <f t="shared" si="11"/>
        <v>0.10344827586206896</v>
      </c>
      <c r="N82" s="23">
        <f t="shared" si="12"/>
        <v>0</v>
      </c>
      <c r="O82" s="23">
        <f t="shared" si="13"/>
        <v>0</v>
      </c>
      <c r="Q82" s="96" t="str">
        <f t="shared" si="14"/>
        <v>WIN</v>
      </c>
      <c r="R82" s="44"/>
      <c r="S82" s="44"/>
      <c r="T82" s="44"/>
      <c r="U82" s="44"/>
    </row>
    <row r="83" spans="1:21" x14ac:dyDescent="0.25">
      <c r="A83" s="1" t="s">
        <v>77</v>
      </c>
      <c r="B83" s="1" t="s">
        <v>4</v>
      </c>
      <c r="C83" s="1" t="s">
        <v>251</v>
      </c>
      <c r="D83" s="1" t="s">
        <v>94</v>
      </c>
      <c r="E83" s="1" t="str">
        <f t="shared" si="8"/>
        <v>SENTANI-LANNY JAYA</v>
      </c>
      <c r="F83" s="5">
        <v>2</v>
      </c>
      <c r="G83" s="5">
        <f>MAX('Summary BTS per City'!G83,'Summary BTS per City'!L83,'Summary BTS per City'!Q83)</f>
        <v>0</v>
      </c>
      <c r="H83" s="5">
        <f>MAX('Summary BTS per City'!H83,'Summary BTS per City'!M83,'Summary BTS per City'!R83)</f>
        <v>0</v>
      </c>
      <c r="I83" s="5">
        <f>MAX('Summary BTS per City'!I83,'Summary BTS per City'!N83,'Summary BTS per City'!S83)</f>
        <v>0</v>
      </c>
      <c r="J83" s="5">
        <f>MAX('Summary BTS per City'!J83,'Summary BTS per City'!O83,'Summary BTS per City'!T83)</f>
        <v>0</v>
      </c>
      <c r="K83" s="23">
        <f t="shared" si="9"/>
        <v>1</v>
      </c>
      <c r="L83" s="23">
        <f t="shared" si="10"/>
        <v>0</v>
      </c>
      <c r="M83" s="23">
        <f t="shared" si="11"/>
        <v>0</v>
      </c>
      <c r="N83" s="23">
        <f t="shared" si="12"/>
        <v>0</v>
      </c>
      <c r="O83" s="23">
        <f t="shared" si="13"/>
        <v>0</v>
      </c>
      <c r="Q83" s="96" t="str">
        <f t="shared" si="14"/>
        <v>WIN</v>
      </c>
      <c r="R83" s="44"/>
      <c r="S83" s="44"/>
      <c r="T83" s="44"/>
      <c r="U83" s="44"/>
    </row>
    <row r="84" spans="1:21" x14ac:dyDescent="0.25">
      <c r="A84" s="1" t="s">
        <v>77</v>
      </c>
      <c r="B84" s="1" t="s">
        <v>252</v>
      </c>
      <c r="C84" s="1" t="s">
        <v>253</v>
      </c>
      <c r="D84" s="1" t="s">
        <v>95</v>
      </c>
      <c r="E84" s="1" t="str">
        <f t="shared" si="8"/>
        <v>TUAL ARU-MALUKU BARAT DAYA</v>
      </c>
      <c r="F84" s="5">
        <v>5</v>
      </c>
      <c r="G84" s="5">
        <f>MAX('Summary BTS per City'!G84,'Summary BTS per City'!L84,'Summary BTS per City'!Q84)</f>
        <v>0</v>
      </c>
      <c r="H84" s="5">
        <f>MAX('Summary BTS per City'!H84,'Summary BTS per City'!M84,'Summary BTS per City'!R84)</f>
        <v>0</v>
      </c>
      <c r="I84" s="5">
        <f>MAX('Summary BTS per City'!I84,'Summary BTS per City'!N84,'Summary BTS per City'!S84)</f>
        <v>0</v>
      </c>
      <c r="J84" s="5">
        <f>MAX('Summary BTS per City'!J84,'Summary BTS per City'!O84,'Summary BTS per City'!T84)</f>
        <v>0</v>
      </c>
      <c r="K84" s="23">
        <f t="shared" si="9"/>
        <v>1</v>
      </c>
      <c r="L84" s="23">
        <f t="shared" si="10"/>
        <v>0</v>
      </c>
      <c r="M84" s="23">
        <f t="shared" si="11"/>
        <v>0</v>
      </c>
      <c r="N84" s="23">
        <f t="shared" si="12"/>
        <v>0</v>
      </c>
      <c r="O84" s="23">
        <f t="shared" si="13"/>
        <v>0</v>
      </c>
      <c r="Q84" s="96" t="str">
        <f t="shared" si="14"/>
        <v>WIN</v>
      </c>
      <c r="R84" s="44"/>
      <c r="S84" s="44"/>
      <c r="T84" s="44"/>
      <c r="U84" s="44"/>
    </row>
    <row r="85" spans="1:21" x14ac:dyDescent="0.25">
      <c r="A85" s="30" t="s">
        <v>77</v>
      </c>
      <c r="B85" s="30" t="s">
        <v>252</v>
      </c>
      <c r="C85" s="30" t="s">
        <v>252</v>
      </c>
      <c r="D85" s="30" t="s">
        <v>96</v>
      </c>
      <c r="E85" s="30" t="str">
        <f t="shared" si="8"/>
        <v>AMBON-MALUKU TENGAH</v>
      </c>
      <c r="F85" s="5">
        <v>15</v>
      </c>
      <c r="G85" s="5">
        <f>MAX('Summary BTS per City'!G85,'Summary BTS per City'!L85,'Summary BTS per City'!Q85)</f>
        <v>0</v>
      </c>
      <c r="H85" s="5">
        <f>MAX('Summary BTS per City'!H85,'Summary BTS per City'!M85,'Summary BTS per City'!R85)</f>
        <v>0</v>
      </c>
      <c r="I85" s="5">
        <f>MAX('Summary BTS per City'!I85,'Summary BTS per City'!N85,'Summary BTS per City'!S85)</f>
        <v>0</v>
      </c>
      <c r="J85" s="5">
        <f>MAX('Summary BTS per City'!J85,'Summary BTS per City'!O85,'Summary BTS per City'!T85)</f>
        <v>0</v>
      </c>
      <c r="K85" s="23">
        <f t="shared" si="9"/>
        <v>1</v>
      </c>
      <c r="L85" s="23">
        <f t="shared" si="10"/>
        <v>0</v>
      </c>
      <c r="M85" s="23">
        <f t="shared" si="11"/>
        <v>0</v>
      </c>
      <c r="N85" s="23">
        <f t="shared" si="12"/>
        <v>0</v>
      </c>
      <c r="O85" s="23">
        <f t="shared" si="13"/>
        <v>0</v>
      </c>
      <c r="Q85" s="96" t="str">
        <f t="shared" si="14"/>
        <v>WIN</v>
      </c>
      <c r="R85" s="44"/>
      <c r="S85" s="44"/>
      <c r="T85" s="44"/>
      <c r="U85" s="44"/>
    </row>
    <row r="86" spans="1:21" x14ac:dyDescent="0.25">
      <c r="A86" s="1" t="s">
        <v>77</v>
      </c>
      <c r="B86" s="1" t="s">
        <v>252</v>
      </c>
      <c r="C86" s="1" t="s">
        <v>254</v>
      </c>
      <c r="D86" s="1" t="s">
        <v>96</v>
      </c>
      <c r="E86" s="1" t="str">
        <f t="shared" si="8"/>
        <v>MASOHI-MALUKU TENGAH</v>
      </c>
      <c r="F86" s="5">
        <v>100</v>
      </c>
      <c r="G86" s="5">
        <f>MAX('Summary BTS per City'!G86,'Summary BTS per City'!L86,'Summary BTS per City'!Q86)</f>
        <v>0</v>
      </c>
      <c r="H86" s="5">
        <f>MAX('Summary BTS per City'!H86,'Summary BTS per City'!M86,'Summary BTS per City'!R86)</f>
        <v>5</v>
      </c>
      <c r="I86" s="5">
        <f>MAX('Summary BTS per City'!I86,'Summary BTS per City'!N86,'Summary BTS per City'!S86)</f>
        <v>0</v>
      </c>
      <c r="J86" s="5">
        <f>MAX('Summary BTS per City'!J86,'Summary BTS per City'!O86,'Summary BTS per City'!T86)</f>
        <v>0</v>
      </c>
      <c r="K86" s="23">
        <f t="shared" si="9"/>
        <v>0.95238095238095233</v>
      </c>
      <c r="L86" s="23">
        <f t="shared" si="10"/>
        <v>0</v>
      </c>
      <c r="M86" s="23">
        <f t="shared" si="11"/>
        <v>4.7619047619047616E-2</v>
      </c>
      <c r="N86" s="23">
        <f t="shared" si="12"/>
        <v>0</v>
      </c>
      <c r="O86" s="23">
        <f t="shared" si="13"/>
        <v>0</v>
      </c>
      <c r="Q86" s="96" t="str">
        <f t="shared" si="14"/>
        <v>WIN</v>
      </c>
      <c r="R86" s="44"/>
      <c r="S86" s="44"/>
      <c r="T86" s="44"/>
      <c r="U86" s="44"/>
    </row>
    <row r="87" spans="1:21" x14ac:dyDescent="0.25">
      <c r="A87" s="1" t="s">
        <v>77</v>
      </c>
      <c r="B87" s="1" t="s">
        <v>252</v>
      </c>
      <c r="C87" s="1" t="s">
        <v>253</v>
      </c>
      <c r="D87" s="1" t="s">
        <v>97</v>
      </c>
      <c r="E87" s="1" t="str">
        <f t="shared" si="8"/>
        <v>TUAL ARU-MALUKU TENGGARA</v>
      </c>
      <c r="F87" s="5">
        <v>34</v>
      </c>
      <c r="G87" s="5">
        <f>MAX('Summary BTS per City'!G87,'Summary BTS per City'!L87,'Summary BTS per City'!Q87)</f>
        <v>0</v>
      </c>
      <c r="H87" s="5">
        <f>MAX('Summary BTS per City'!H87,'Summary BTS per City'!M87,'Summary BTS per City'!R87)</f>
        <v>3</v>
      </c>
      <c r="I87" s="5">
        <f>MAX('Summary BTS per City'!I87,'Summary BTS per City'!N87,'Summary BTS per City'!S87)</f>
        <v>0</v>
      </c>
      <c r="J87" s="5">
        <f>MAX('Summary BTS per City'!J87,'Summary BTS per City'!O87,'Summary BTS per City'!T87)</f>
        <v>0</v>
      </c>
      <c r="K87" s="23">
        <f t="shared" si="9"/>
        <v>0.91891891891891897</v>
      </c>
      <c r="L87" s="23">
        <f t="shared" si="10"/>
        <v>0</v>
      </c>
      <c r="M87" s="23">
        <f t="shared" si="11"/>
        <v>8.1081081081081086E-2</v>
      </c>
      <c r="N87" s="23">
        <f t="shared" si="12"/>
        <v>0</v>
      </c>
      <c r="O87" s="23">
        <f t="shared" si="13"/>
        <v>0</v>
      </c>
      <c r="Q87" s="96" t="str">
        <f t="shared" si="14"/>
        <v>WIN</v>
      </c>
      <c r="R87" s="44"/>
      <c r="S87" s="44"/>
      <c r="T87" s="44"/>
      <c r="U87" s="44"/>
    </row>
    <row r="88" spans="1:21" x14ac:dyDescent="0.25">
      <c r="A88" s="1" t="s">
        <v>77</v>
      </c>
      <c r="B88" s="1" t="s">
        <v>252</v>
      </c>
      <c r="C88" s="1" t="s">
        <v>253</v>
      </c>
      <c r="D88" s="1" t="s">
        <v>98</v>
      </c>
      <c r="E88" s="1" t="str">
        <f t="shared" si="8"/>
        <v>TUAL ARU-MALUKU TENGGARA BARAT</v>
      </c>
      <c r="F88" s="5">
        <v>22</v>
      </c>
      <c r="G88" s="5">
        <f>MAX('Summary BTS per City'!G88,'Summary BTS per City'!L88,'Summary BTS per City'!Q88)</f>
        <v>0</v>
      </c>
      <c r="H88" s="5">
        <f>MAX('Summary BTS per City'!H88,'Summary BTS per City'!M88,'Summary BTS per City'!R88)</f>
        <v>1</v>
      </c>
      <c r="I88" s="5">
        <f>MAX('Summary BTS per City'!I88,'Summary BTS per City'!N88,'Summary BTS per City'!S88)</f>
        <v>0</v>
      </c>
      <c r="J88" s="5">
        <f>MAX('Summary BTS per City'!J88,'Summary BTS per City'!O88,'Summary BTS per City'!T88)</f>
        <v>0</v>
      </c>
      <c r="K88" s="23">
        <f t="shared" si="9"/>
        <v>0.95652173913043481</v>
      </c>
      <c r="L88" s="23">
        <f t="shared" si="10"/>
        <v>0</v>
      </c>
      <c r="M88" s="23">
        <f t="shared" si="11"/>
        <v>4.3478260869565216E-2</v>
      </c>
      <c r="N88" s="23">
        <f t="shared" si="12"/>
        <v>0</v>
      </c>
      <c r="O88" s="23">
        <f t="shared" si="13"/>
        <v>0</v>
      </c>
      <c r="Q88" s="96" t="str">
        <f t="shared" si="14"/>
        <v>WIN</v>
      </c>
      <c r="R88" s="44"/>
      <c r="S88" s="44"/>
      <c r="T88" s="44"/>
      <c r="U88" s="44"/>
    </row>
    <row r="89" spans="1:21" x14ac:dyDescent="0.25">
      <c r="A89" s="1" t="s">
        <v>77</v>
      </c>
      <c r="B89" s="1" t="s">
        <v>4</v>
      </c>
      <c r="C89" s="1" t="s">
        <v>251</v>
      </c>
      <c r="D89" s="1" t="s">
        <v>99</v>
      </c>
      <c r="E89" s="1" t="str">
        <f t="shared" si="8"/>
        <v>SENTANI-MAMBERAMO RAYA</v>
      </c>
      <c r="F89" s="5">
        <v>2</v>
      </c>
      <c r="G89" s="5">
        <f>MAX('Summary BTS per City'!G89,'Summary BTS per City'!L89,'Summary BTS per City'!Q89)</f>
        <v>0</v>
      </c>
      <c r="H89" s="5">
        <f>MAX('Summary BTS per City'!H89,'Summary BTS per City'!M89,'Summary BTS per City'!R89)</f>
        <v>0</v>
      </c>
      <c r="I89" s="5">
        <f>MAX('Summary BTS per City'!I89,'Summary BTS per City'!N89,'Summary BTS per City'!S89)</f>
        <v>0</v>
      </c>
      <c r="J89" s="5">
        <f>MAX('Summary BTS per City'!J89,'Summary BTS per City'!O89,'Summary BTS per City'!T89)</f>
        <v>0</v>
      </c>
      <c r="K89" s="23">
        <f t="shared" si="9"/>
        <v>1</v>
      </c>
      <c r="L89" s="23">
        <f t="shared" si="10"/>
        <v>0</v>
      </c>
      <c r="M89" s="23">
        <f t="shared" si="11"/>
        <v>0</v>
      </c>
      <c r="N89" s="23">
        <f t="shared" si="12"/>
        <v>0</v>
      </c>
      <c r="O89" s="23">
        <f t="shared" si="13"/>
        <v>0</v>
      </c>
      <c r="Q89" s="96" t="str">
        <f t="shared" si="14"/>
        <v>WIN</v>
      </c>
      <c r="R89" s="44"/>
      <c r="S89" s="44"/>
      <c r="T89" s="44"/>
      <c r="U89" s="44"/>
    </row>
    <row r="90" spans="1:21" x14ac:dyDescent="0.25">
      <c r="A90" s="1" t="s">
        <v>77</v>
      </c>
      <c r="B90" s="1" t="s">
        <v>4</v>
      </c>
      <c r="C90" s="1" t="s">
        <v>251</v>
      </c>
      <c r="D90" s="1" t="s">
        <v>100</v>
      </c>
      <c r="E90" s="1" t="str">
        <f t="shared" si="8"/>
        <v>SENTANI-MAMBERAMO TENGAH</v>
      </c>
      <c r="F90" s="5">
        <v>2</v>
      </c>
      <c r="G90" s="5">
        <f>MAX('Summary BTS per City'!G90,'Summary BTS per City'!L90,'Summary BTS per City'!Q90)</f>
        <v>0</v>
      </c>
      <c r="H90" s="5">
        <f>MAX('Summary BTS per City'!H90,'Summary BTS per City'!M90,'Summary BTS per City'!R90)</f>
        <v>0</v>
      </c>
      <c r="I90" s="5">
        <f>MAX('Summary BTS per City'!I90,'Summary BTS per City'!N90,'Summary BTS per City'!S90)</f>
        <v>0</v>
      </c>
      <c r="J90" s="5">
        <f>MAX('Summary BTS per City'!J90,'Summary BTS per City'!O90,'Summary BTS per City'!T90)</f>
        <v>0</v>
      </c>
      <c r="K90" s="23">
        <f t="shared" si="9"/>
        <v>1</v>
      </c>
      <c r="L90" s="23">
        <f t="shared" si="10"/>
        <v>0</v>
      </c>
      <c r="M90" s="23">
        <f t="shared" si="11"/>
        <v>0</v>
      </c>
      <c r="N90" s="23">
        <f t="shared" si="12"/>
        <v>0</v>
      </c>
      <c r="O90" s="23">
        <f t="shared" si="13"/>
        <v>0</v>
      </c>
      <c r="Q90" s="96" t="str">
        <f t="shared" si="14"/>
        <v>WIN</v>
      </c>
      <c r="R90" s="44"/>
      <c r="S90" s="44"/>
      <c r="T90" s="44"/>
      <c r="U90" s="44"/>
    </row>
    <row r="91" spans="1:21" x14ac:dyDescent="0.25">
      <c r="A91" s="1" t="s">
        <v>77</v>
      </c>
      <c r="B91" s="1" t="s">
        <v>5</v>
      </c>
      <c r="C91" s="1" t="s">
        <v>101</v>
      </c>
      <c r="D91" s="1" t="s">
        <v>101</v>
      </c>
      <c r="E91" s="1" t="str">
        <f t="shared" si="8"/>
        <v>MANOKWARI-MANOKWARI</v>
      </c>
      <c r="F91" s="5">
        <v>102</v>
      </c>
      <c r="G91" s="5">
        <f>MAX('Summary BTS per City'!G91,'Summary BTS per City'!L91,'Summary BTS per City'!Q91)</f>
        <v>1</v>
      </c>
      <c r="H91" s="5">
        <f>MAX('Summary BTS per City'!H91,'Summary BTS per City'!M91,'Summary BTS per City'!R91)</f>
        <v>5</v>
      </c>
      <c r="I91" s="5">
        <f>MAX('Summary BTS per City'!I91,'Summary BTS per City'!N91,'Summary BTS per City'!S91)</f>
        <v>0</v>
      </c>
      <c r="J91" s="5">
        <f>MAX('Summary BTS per City'!J91,'Summary BTS per City'!O91,'Summary BTS per City'!T91)</f>
        <v>0</v>
      </c>
      <c r="K91" s="23">
        <f t="shared" si="9"/>
        <v>0.94444444444444442</v>
      </c>
      <c r="L91" s="23">
        <f t="shared" si="10"/>
        <v>9.2592592592592587E-3</v>
      </c>
      <c r="M91" s="23">
        <f t="shared" si="11"/>
        <v>4.6296296296296294E-2</v>
      </c>
      <c r="N91" s="23">
        <f t="shared" si="12"/>
        <v>0</v>
      </c>
      <c r="O91" s="23">
        <f t="shared" si="13"/>
        <v>0</v>
      </c>
      <c r="Q91" s="96" t="str">
        <f t="shared" si="14"/>
        <v>WIN</v>
      </c>
      <c r="R91" s="44"/>
      <c r="S91" s="44"/>
      <c r="T91" s="44"/>
      <c r="U91" s="44"/>
    </row>
    <row r="92" spans="1:21" x14ac:dyDescent="0.25">
      <c r="A92" s="1" t="s">
        <v>77</v>
      </c>
      <c r="B92" s="1" t="s">
        <v>5</v>
      </c>
      <c r="C92" s="1" t="s">
        <v>101</v>
      </c>
      <c r="D92" s="1" t="s">
        <v>102</v>
      </c>
      <c r="E92" s="1" t="str">
        <f t="shared" si="8"/>
        <v>MANOKWARI-MANOKWARI SELATAN</v>
      </c>
      <c r="F92" s="5">
        <v>7</v>
      </c>
      <c r="G92" s="5">
        <f>MAX('Summary BTS per City'!G92,'Summary BTS per City'!L92,'Summary BTS per City'!Q92)</f>
        <v>0</v>
      </c>
      <c r="H92" s="5">
        <f>MAX('Summary BTS per City'!H92,'Summary BTS per City'!M92,'Summary BTS per City'!R92)</f>
        <v>0</v>
      </c>
      <c r="I92" s="5">
        <f>MAX('Summary BTS per City'!I92,'Summary BTS per City'!N92,'Summary BTS per City'!S92)</f>
        <v>0</v>
      </c>
      <c r="J92" s="5">
        <f>MAX('Summary BTS per City'!J92,'Summary BTS per City'!O92,'Summary BTS per City'!T92)</f>
        <v>0</v>
      </c>
      <c r="K92" s="23">
        <f t="shared" si="9"/>
        <v>1</v>
      </c>
      <c r="L92" s="23">
        <f t="shared" si="10"/>
        <v>0</v>
      </c>
      <c r="M92" s="23">
        <f t="shared" si="11"/>
        <v>0</v>
      </c>
      <c r="N92" s="23">
        <f t="shared" si="12"/>
        <v>0</v>
      </c>
      <c r="O92" s="23">
        <f t="shared" si="13"/>
        <v>0</v>
      </c>
      <c r="Q92" s="96" t="str">
        <f t="shared" si="14"/>
        <v>WIN</v>
      </c>
      <c r="R92" s="44"/>
      <c r="S92" s="44"/>
      <c r="T92" s="44"/>
      <c r="U92" s="44"/>
    </row>
    <row r="93" spans="1:21" x14ac:dyDescent="0.25">
      <c r="A93" s="1" t="s">
        <v>77</v>
      </c>
      <c r="B93" s="1" t="s">
        <v>250</v>
      </c>
      <c r="C93" s="1" t="s">
        <v>104</v>
      </c>
      <c r="D93" s="1" t="s">
        <v>103</v>
      </c>
      <c r="E93" s="1" t="str">
        <f t="shared" si="8"/>
        <v>MERAUKE-MAPPI</v>
      </c>
      <c r="F93" s="5">
        <v>7</v>
      </c>
      <c r="G93" s="5">
        <f>MAX('Summary BTS per City'!G93,'Summary BTS per City'!L93,'Summary BTS per City'!Q93)</f>
        <v>0</v>
      </c>
      <c r="H93" s="5">
        <f>MAX('Summary BTS per City'!H93,'Summary BTS per City'!M93,'Summary BTS per City'!R93)</f>
        <v>0</v>
      </c>
      <c r="I93" s="5">
        <f>MAX('Summary BTS per City'!I93,'Summary BTS per City'!N93,'Summary BTS per City'!S93)</f>
        <v>0</v>
      </c>
      <c r="J93" s="5">
        <f>MAX('Summary BTS per City'!J93,'Summary BTS per City'!O93,'Summary BTS per City'!T93)</f>
        <v>0</v>
      </c>
      <c r="K93" s="23">
        <f t="shared" si="9"/>
        <v>1</v>
      </c>
      <c r="L93" s="23">
        <f t="shared" si="10"/>
        <v>0</v>
      </c>
      <c r="M93" s="23">
        <f t="shared" si="11"/>
        <v>0</v>
      </c>
      <c r="N93" s="23">
        <f t="shared" si="12"/>
        <v>0</v>
      </c>
      <c r="O93" s="23">
        <f t="shared" si="13"/>
        <v>0</v>
      </c>
      <c r="Q93" s="96" t="str">
        <f t="shared" si="14"/>
        <v>WIN</v>
      </c>
      <c r="R93" s="44"/>
      <c r="S93" s="44"/>
      <c r="T93" s="44"/>
      <c r="U93" s="44"/>
    </row>
    <row r="94" spans="1:21" x14ac:dyDescent="0.25">
      <c r="A94" s="1" t="s">
        <v>77</v>
      </c>
      <c r="B94" s="1" t="s">
        <v>5</v>
      </c>
      <c r="C94" s="1" t="s">
        <v>5</v>
      </c>
      <c r="D94" s="1" t="s">
        <v>256</v>
      </c>
      <c r="E94" s="1" t="str">
        <f t="shared" si="8"/>
        <v>SORONG-MAYBRAT</v>
      </c>
      <c r="F94" s="5">
        <v>3</v>
      </c>
      <c r="G94" s="5">
        <f>MAX('Summary BTS per City'!G94,'Summary BTS per City'!L94,'Summary BTS per City'!Q94)</f>
        <v>0</v>
      </c>
      <c r="H94" s="5">
        <f>MAX('Summary BTS per City'!H94,'Summary BTS per City'!M94,'Summary BTS per City'!R94)</f>
        <v>0</v>
      </c>
      <c r="I94" s="5">
        <f>MAX('Summary BTS per City'!I94,'Summary BTS per City'!N94,'Summary BTS per City'!S94)</f>
        <v>0</v>
      </c>
      <c r="J94" s="5">
        <f>MAX('Summary BTS per City'!J94,'Summary BTS per City'!O94,'Summary BTS per City'!T94)</f>
        <v>0</v>
      </c>
      <c r="K94" s="23">
        <f t="shared" si="9"/>
        <v>1</v>
      </c>
      <c r="L94" s="23">
        <f t="shared" si="10"/>
        <v>0</v>
      </c>
      <c r="M94" s="23">
        <f t="shared" si="11"/>
        <v>0</v>
      </c>
      <c r="N94" s="23">
        <f t="shared" si="12"/>
        <v>0</v>
      </c>
      <c r="O94" s="23">
        <f t="shared" si="13"/>
        <v>0</v>
      </c>
      <c r="Q94" s="96" t="str">
        <f t="shared" si="14"/>
        <v>WIN</v>
      </c>
      <c r="R94" s="44"/>
      <c r="S94" s="44"/>
      <c r="T94" s="44"/>
      <c r="U94" s="44"/>
    </row>
    <row r="95" spans="1:21" x14ac:dyDescent="0.25">
      <c r="A95" s="1" t="s">
        <v>77</v>
      </c>
      <c r="B95" s="1" t="s">
        <v>250</v>
      </c>
      <c r="C95" s="1" t="s">
        <v>104</v>
      </c>
      <c r="D95" s="1" t="s">
        <v>104</v>
      </c>
      <c r="E95" s="1" t="str">
        <f t="shared" si="8"/>
        <v>MERAUKE-MERAUKE</v>
      </c>
      <c r="F95" s="5">
        <v>117</v>
      </c>
      <c r="G95" s="5">
        <f>MAX('Summary BTS per City'!G95,'Summary BTS per City'!L95,'Summary BTS per City'!Q95)</f>
        <v>2</v>
      </c>
      <c r="H95" s="5">
        <f>MAX('Summary BTS per City'!H95,'Summary BTS per City'!M95,'Summary BTS per City'!R95)</f>
        <v>7</v>
      </c>
      <c r="I95" s="5">
        <f>MAX('Summary BTS per City'!I95,'Summary BTS per City'!N95,'Summary BTS per City'!S95)</f>
        <v>0</v>
      </c>
      <c r="J95" s="5">
        <f>MAX('Summary BTS per City'!J95,'Summary BTS per City'!O95,'Summary BTS per City'!T95)</f>
        <v>0</v>
      </c>
      <c r="K95" s="23">
        <f t="shared" si="9"/>
        <v>0.9285714285714286</v>
      </c>
      <c r="L95" s="23">
        <f t="shared" si="10"/>
        <v>1.5873015873015872E-2</v>
      </c>
      <c r="M95" s="23">
        <f t="shared" si="11"/>
        <v>5.5555555555555552E-2</v>
      </c>
      <c r="N95" s="23">
        <f t="shared" si="12"/>
        <v>0</v>
      </c>
      <c r="O95" s="23">
        <f t="shared" si="13"/>
        <v>0</v>
      </c>
      <c r="Q95" s="96" t="str">
        <f t="shared" si="14"/>
        <v>WIN</v>
      </c>
      <c r="R95" s="44"/>
      <c r="S95" s="44"/>
      <c r="T95" s="44"/>
      <c r="U95" s="44"/>
    </row>
    <row r="96" spans="1:21" x14ac:dyDescent="0.25">
      <c r="A96" s="1" t="s">
        <v>77</v>
      </c>
      <c r="B96" s="1" t="s">
        <v>250</v>
      </c>
      <c r="C96" s="1" t="s">
        <v>250</v>
      </c>
      <c r="D96" s="1" t="s">
        <v>105</v>
      </c>
      <c r="E96" s="1" t="str">
        <f t="shared" si="8"/>
        <v>TIMIKA-MIMIKA</v>
      </c>
      <c r="F96" s="5">
        <v>174</v>
      </c>
      <c r="G96" s="5">
        <f>MAX('Summary BTS per City'!G96,'Summary BTS per City'!L96,'Summary BTS per City'!Q96)</f>
        <v>2</v>
      </c>
      <c r="H96" s="5">
        <f>MAX('Summary BTS per City'!H96,'Summary BTS per City'!M96,'Summary BTS per City'!R96)</f>
        <v>8</v>
      </c>
      <c r="I96" s="5">
        <f>MAX('Summary BTS per City'!I96,'Summary BTS per City'!N96,'Summary BTS per City'!S96)</f>
        <v>0</v>
      </c>
      <c r="J96" s="5">
        <f>MAX('Summary BTS per City'!J96,'Summary BTS per City'!O96,'Summary BTS per City'!T96)</f>
        <v>0</v>
      </c>
      <c r="K96" s="23">
        <f t="shared" si="9"/>
        <v>0.94565217391304346</v>
      </c>
      <c r="L96" s="23">
        <f t="shared" si="10"/>
        <v>1.0869565217391304E-2</v>
      </c>
      <c r="M96" s="23">
        <f t="shared" si="11"/>
        <v>4.3478260869565216E-2</v>
      </c>
      <c r="N96" s="23">
        <f t="shared" si="12"/>
        <v>0</v>
      </c>
      <c r="O96" s="23">
        <f t="shared" si="13"/>
        <v>0</v>
      </c>
      <c r="Q96" s="96" t="str">
        <f t="shared" si="14"/>
        <v>WIN</v>
      </c>
      <c r="R96" s="44"/>
      <c r="S96" s="44"/>
      <c r="T96" s="44"/>
      <c r="U96" s="44"/>
    </row>
    <row r="97" spans="1:21" x14ac:dyDescent="0.25">
      <c r="A97" s="1" t="s">
        <v>77</v>
      </c>
      <c r="B97" s="1" t="s">
        <v>4</v>
      </c>
      <c r="C97" s="1" t="s">
        <v>106</v>
      </c>
      <c r="D97" s="1" t="s">
        <v>106</v>
      </c>
      <c r="E97" s="1" t="str">
        <f t="shared" si="8"/>
        <v>NABIRE-NABIRE</v>
      </c>
      <c r="F97" s="5">
        <v>60</v>
      </c>
      <c r="G97" s="5">
        <f>MAX('Summary BTS per City'!G97,'Summary BTS per City'!L97,'Summary BTS per City'!Q97)</f>
        <v>0</v>
      </c>
      <c r="H97" s="5">
        <f>MAX('Summary BTS per City'!H97,'Summary BTS per City'!M97,'Summary BTS per City'!R97)</f>
        <v>5</v>
      </c>
      <c r="I97" s="5">
        <f>MAX('Summary BTS per City'!I97,'Summary BTS per City'!N97,'Summary BTS per City'!S97)</f>
        <v>0</v>
      </c>
      <c r="J97" s="5">
        <f>MAX('Summary BTS per City'!J97,'Summary BTS per City'!O97,'Summary BTS per City'!T97)</f>
        <v>0</v>
      </c>
      <c r="K97" s="23">
        <f t="shared" si="9"/>
        <v>0.92307692307692313</v>
      </c>
      <c r="L97" s="23">
        <f t="shared" si="10"/>
        <v>0</v>
      </c>
      <c r="M97" s="23">
        <f t="shared" si="11"/>
        <v>7.6923076923076927E-2</v>
      </c>
      <c r="N97" s="23">
        <f t="shared" si="12"/>
        <v>0</v>
      </c>
      <c r="O97" s="23">
        <f t="shared" si="13"/>
        <v>0</v>
      </c>
      <c r="Q97" s="96" t="str">
        <f t="shared" si="14"/>
        <v>WIN</v>
      </c>
      <c r="R97" s="44"/>
      <c r="S97" s="44"/>
      <c r="T97" s="44"/>
      <c r="U97" s="44"/>
    </row>
    <row r="98" spans="1:21" x14ac:dyDescent="0.25">
      <c r="A98" s="1" t="s">
        <v>77</v>
      </c>
      <c r="B98" s="1" t="s">
        <v>250</v>
      </c>
      <c r="C98" s="1" t="s">
        <v>104</v>
      </c>
      <c r="D98" s="1" t="s">
        <v>107</v>
      </c>
      <c r="E98" s="1" t="str">
        <f t="shared" si="8"/>
        <v>MERAUKE-NDUGA</v>
      </c>
      <c r="F98" s="5">
        <v>1</v>
      </c>
      <c r="G98" s="5">
        <f>MAX('Summary BTS per City'!G98,'Summary BTS per City'!L98,'Summary BTS per City'!Q98)</f>
        <v>0</v>
      </c>
      <c r="H98" s="5">
        <f>MAX('Summary BTS per City'!H98,'Summary BTS per City'!M98,'Summary BTS per City'!R98)</f>
        <v>0</v>
      </c>
      <c r="I98" s="5">
        <f>MAX('Summary BTS per City'!I98,'Summary BTS per City'!N98,'Summary BTS per City'!S98)</f>
        <v>0</v>
      </c>
      <c r="J98" s="5">
        <f>MAX('Summary BTS per City'!J98,'Summary BTS per City'!O98,'Summary BTS per City'!T98)</f>
        <v>0</v>
      </c>
      <c r="K98" s="23">
        <f t="shared" si="9"/>
        <v>1</v>
      </c>
      <c r="L98" s="23">
        <f t="shared" si="10"/>
        <v>0</v>
      </c>
      <c r="M98" s="23">
        <f t="shared" si="11"/>
        <v>0</v>
      </c>
      <c r="N98" s="23">
        <f t="shared" si="12"/>
        <v>0</v>
      </c>
      <c r="O98" s="23">
        <f t="shared" si="13"/>
        <v>0</v>
      </c>
      <c r="Q98" s="96" t="str">
        <f t="shared" si="14"/>
        <v>WIN</v>
      </c>
      <c r="R98" s="44"/>
      <c r="S98" s="44"/>
      <c r="T98" s="44"/>
      <c r="U98" s="44"/>
    </row>
    <row r="99" spans="1:21" x14ac:dyDescent="0.25">
      <c r="A99" s="1" t="s">
        <v>77</v>
      </c>
      <c r="B99" s="1" t="s">
        <v>4</v>
      </c>
      <c r="C99" s="1" t="s">
        <v>251</v>
      </c>
      <c r="D99" s="1" t="s">
        <v>108</v>
      </c>
      <c r="E99" s="1" t="str">
        <f t="shared" si="8"/>
        <v>SENTANI-PANIAI</v>
      </c>
      <c r="F99" s="5">
        <v>3</v>
      </c>
      <c r="G99" s="5">
        <f>MAX('Summary BTS per City'!G99,'Summary BTS per City'!L99,'Summary BTS per City'!Q99)</f>
        <v>0</v>
      </c>
      <c r="H99" s="5">
        <f>MAX('Summary BTS per City'!H99,'Summary BTS per City'!M99,'Summary BTS per City'!R99)</f>
        <v>0</v>
      </c>
      <c r="I99" s="5">
        <f>MAX('Summary BTS per City'!I99,'Summary BTS per City'!N99,'Summary BTS per City'!S99)</f>
        <v>0</v>
      </c>
      <c r="J99" s="5">
        <f>MAX('Summary BTS per City'!J99,'Summary BTS per City'!O99,'Summary BTS per City'!T99)</f>
        <v>0</v>
      </c>
      <c r="K99" s="23">
        <f t="shared" si="9"/>
        <v>1</v>
      </c>
      <c r="L99" s="23">
        <f t="shared" si="10"/>
        <v>0</v>
      </c>
      <c r="M99" s="23">
        <f t="shared" si="11"/>
        <v>0</v>
      </c>
      <c r="N99" s="23">
        <f t="shared" si="12"/>
        <v>0</v>
      </c>
      <c r="O99" s="23">
        <f t="shared" si="13"/>
        <v>0</v>
      </c>
      <c r="Q99" s="96" t="str">
        <f t="shared" si="14"/>
        <v>WIN</v>
      </c>
      <c r="R99" s="44"/>
      <c r="S99" s="44"/>
      <c r="T99" s="44"/>
      <c r="U99" s="44"/>
    </row>
    <row r="100" spans="1:21" x14ac:dyDescent="0.25">
      <c r="A100" s="30" t="s">
        <v>77</v>
      </c>
      <c r="B100" s="30" t="s">
        <v>5</v>
      </c>
      <c r="C100" s="30" t="s">
        <v>101</v>
      </c>
      <c r="D100" s="30" t="s">
        <v>259</v>
      </c>
      <c r="E100" s="30" t="str">
        <f t="shared" si="8"/>
        <v>MANOKWARI-PEGUNUNGAN ARFAK</v>
      </c>
      <c r="F100" s="5">
        <v>1</v>
      </c>
      <c r="G100" s="5">
        <f>MAX('Summary BTS per City'!G100,'Summary BTS per City'!L100,'Summary BTS per City'!Q100)</f>
        <v>0</v>
      </c>
      <c r="H100" s="5">
        <f>MAX('Summary BTS per City'!H100,'Summary BTS per City'!M100,'Summary BTS per City'!R100)</f>
        <v>0</v>
      </c>
      <c r="I100" s="5">
        <f>MAX('Summary BTS per City'!I100,'Summary BTS per City'!N100,'Summary BTS per City'!S100)</f>
        <v>0</v>
      </c>
      <c r="J100" s="5">
        <f>MAX('Summary BTS per City'!J100,'Summary BTS per City'!O100,'Summary BTS per City'!T100)</f>
        <v>0</v>
      </c>
      <c r="K100" s="23">
        <f t="shared" si="9"/>
        <v>1</v>
      </c>
      <c r="L100" s="23">
        <f t="shared" si="10"/>
        <v>0</v>
      </c>
      <c r="M100" s="23">
        <f t="shared" si="11"/>
        <v>0</v>
      </c>
      <c r="N100" s="23">
        <f t="shared" si="12"/>
        <v>0</v>
      </c>
      <c r="O100" s="23">
        <f t="shared" si="13"/>
        <v>0</v>
      </c>
      <c r="Q100" s="96" t="str">
        <f t="shared" si="14"/>
        <v>WIN</v>
      </c>
      <c r="R100" s="44"/>
      <c r="S100" s="44"/>
      <c r="T100" s="44"/>
      <c r="U100" s="44"/>
    </row>
    <row r="101" spans="1:21" x14ac:dyDescent="0.25">
      <c r="A101" s="1" t="s">
        <v>77</v>
      </c>
      <c r="B101" s="1" t="s">
        <v>250</v>
      </c>
      <c r="C101" s="1" t="s">
        <v>104</v>
      </c>
      <c r="D101" s="1" t="s">
        <v>109</v>
      </c>
      <c r="E101" s="1" t="str">
        <f t="shared" si="8"/>
        <v>MERAUKE-PEGUNUNGAN BINTANG</v>
      </c>
      <c r="F101" s="5">
        <v>2</v>
      </c>
      <c r="G101" s="5">
        <f>MAX('Summary BTS per City'!G101,'Summary BTS per City'!L101,'Summary BTS per City'!Q101)</f>
        <v>0</v>
      </c>
      <c r="H101" s="5">
        <f>MAX('Summary BTS per City'!H101,'Summary BTS per City'!M101,'Summary BTS per City'!R101)</f>
        <v>0</v>
      </c>
      <c r="I101" s="5">
        <f>MAX('Summary BTS per City'!I101,'Summary BTS per City'!N101,'Summary BTS per City'!S101)</f>
        <v>0</v>
      </c>
      <c r="J101" s="5">
        <f>MAX('Summary BTS per City'!J101,'Summary BTS per City'!O101,'Summary BTS per City'!T101)</f>
        <v>0</v>
      </c>
      <c r="K101" s="23">
        <f t="shared" si="9"/>
        <v>1</v>
      </c>
      <c r="L101" s="23">
        <f t="shared" si="10"/>
        <v>0</v>
      </c>
      <c r="M101" s="23">
        <f t="shared" si="11"/>
        <v>0</v>
      </c>
      <c r="N101" s="23">
        <f t="shared" si="12"/>
        <v>0</v>
      </c>
      <c r="O101" s="23">
        <f t="shared" si="13"/>
        <v>0</v>
      </c>
      <c r="Q101" s="96" t="str">
        <f t="shared" si="14"/>
        <v>WIN</v>
      </c>
      <c r="R101" s="44"/>
      <c r="S101" s="44"/>
      <c r="T101" s="44"/>
      <c r="U101" s="44"/>
    </row>
    <row r="102" spans="1:21" x14ac:dyDescent="0.25">
      <c r="A102" s="1" t="s">
        <v>77</v>
      </c>
      <c r="B102" s="1" t="s">
        <v>250</v>
      </c>
      <c r="C102" s="1" t="s">
        <v>104</v>
      </c>
      <c r="D102" s="1" t="s">
        <v>110</v>
      </c>
      <c r="E102" s="1" t="str">
        <f t="shared" si="8"/>
        <v>MERAUKE-PUNCAK</v>
      </c>
      <c r="F102" s="5">
        <v>1</v>
      </c>
      <c r="G102" s="5">
        <f>MAX('Summary BTS per City'!G102,'Summary BTS per City'!L102,'Summary BTS per City'!Q102)</f>
        <v>0</v>
      </c>
      <c r="H102" s="5">
        <f>MAX('Summary BTS per City'!H102,'Summary BTS per City'!M102,'Summary BTS per City'!R102)</f>
        <v>0</v>
      </c>
      <c r="I102" s="5">
        <f>MAX('Summary BTS per City'!I102,'Summary BTS per City'!N102,'Summary BTS per City'!S102)</f>
        <v>0</v>
      </c>
      <c r="J102" s="5">
        <f>MAX('Summary BTS per City'!J102,'Summary BTS per City'!O102,'Summary BTS per City'!T102)</f>
        <v>0</v>
      </c>
      <c r="K102" s="23">
        <f t="shared" si="9"/>
        <v>1</v>
      </c>
      <c r="L102" s="23">
        <f t="shared" si="10"/>
        <v>0</v>
      </c>
      <c r="M102" s="23">
        <f t="shared" si="11"/>
        <v>0</v>
      </c>
      <c r="N102" s="23">
        <f t="shared" si="12"/>
        <v>0</v>
      </c>
      <c r="O102" s="23">
        <f t="shared" si="13"/>
        <v>0</v>
      </c>
      <c r="Q102" s="96" t="str">
        <f t="shared" si="14"/>
        <v>WIN</v>
      </c>
      <c r="R102" s="44"/>
      <c r="S102" s="44"/>
      <c r="T102" s="44"/>
      <c r="U102" s="44"/>
    </row>
    <row r="103" spans="1:21" x14ac:dyDescent="0.25">
      <c r="A103" s="1" t="s">
        <v>77</v>
      </c>
      <c r="B103" s="1" t="s">
        <v>4</v>
      </c>
      <c r="C103" s="1" t="s">
        <v>251</v>
      </c>
      <c r="D103" s="1" t="s">
        <v>111</v>
      </c>
      <c r="E103" s="1" t="str">
        <f t="shared" si="8"/>
        <v>SENTANI-PUNCAK JAYA</v>
      </c>
      <c r="F103" s="5">
        <v>4</v>
      </c>
      <c r="G103" s="5">
        <f>MAX('Summary BTS per City'!G103,'Summary BTS per City'!L103,'Summary BTS per City'!Q103)</f>
        <v>0</v>
      </c>
      <c r="H103" s="5">
        <f>MAX('Summary BTS per City'!H103,'Summary BTS per City'!M103,'Summary BTS per City'!R103)</f>
        <v>0</v>
      </c>
      <c r="I103" s="5">
        <f>MAX('Summary BTS per City'!I103,'Summary BTS per City'!N103,'Summary BTS per City'!S103)</f>
        <v>0</v>
      </c>
      <c r="J103" s="5">
        <f>MAX('Summary BTS per City'!J103,'Summary BTS per City'!O103,'Summary BTS per City'!T103)</f>
        <v>0</v>
      </c>
      <c r="K103" s="23">
        <f t="shared" si="9"/>
        <v>1</v>
      </c>
      <c r="L103" s="23">
        <f t="shared" si="10"/>
        <v>0</v>
      </c>
      <c r="M103" s="23">
        <f t="shared" si="11"/>
        <v>0</v>
      </c>
      <c r="N103" s="23">
        <f t="shared" si="12"/>
        <v>0</v>
      </c>
      <c r="O103" s="23">
        <f t="shared" si="13"/>
        <v>0</v>
      </c>
      <c r="Q103" s="96" t="str">
        <f t="shared" si="14"/>
        <v>WIN</v>
      </c>
      <c r="R103" s="44"/>
      <c r="S103" s="44"/>
      <c r="T103" s="44"/>
      <c r="U103" s="44"/>
    </row>
    <row r="104" spans="1:21" x14ac:dyDescent="0.25">
      <c r="A104" s="1" t="s">
        <v>77</v>
      </c>
      <c r="B104" s="1" t="s">
        <v>5</v>
      </c>
      <c r="C104" s="1" t="s">
        <v>5</v>
      </c>
      <c r="D104" s="1" t="s">
        <v>218</v>
      </c>
      <c r="E104" s="1" t="str">
        <f t="shared" si="8"/>
        <v>SORONG-RAJA AMPAT</v>
      </c>
      <c r="F104" s="5">
        <v>14</v>
      </c>
      <c r="G104" s="5">
        <f>MAX('Summary BTS per City'!G104,'Summary BTS per City'!L104,'Summary BTS per City'!Q104)</f>
        <v>0</v>
      </c>
      <c r="H104" s="5">
        <f>MAX('Summary BTS per City'!H104,'Summary BTS per City'!M104,'Summary BTS per City'!R104)</f>
        <v>1</v>
      </c>
      <c r="I104" s="5">
        <f>MAX('Summary BTS per City'!I104,'Summary BTS per City'!N104,'Summary BTS per City'!S104)</f>
        <v>0</v>
      </c>
      <c r="J104" s="5">
        <f>MAX('Summary BTS per City'!J104,'Summary BTS per City'!O104,'Summary BTS per City'!T104)</f>
        <v>0</v>
      </c>
      <c r="K104" s="23">
        <f t="shared" si="9"/>
        <v>0.93333333333333335</v>
      </c>
      <c r="L104" s="23">
        <f t="shared" si="10"/>
        <v>0</v>
      </c>
      <c r="M104" s="23">
        <f t="shared" si="11"/>
        <v>6.6666666666666666E-2</v>
      </c>
      <c r="N104" s="23">
        <f t="shared" si="12"/>
        <v>0</v>
      </c>
      <c r="O104" s="23">
        <f t="shared" si="13"/>
        <v>0</v>
      </c>
      <c r="Q104" s="96" t="str">
        <f t="shared" si="14"/>
        <v>WIN</v>
      </c>
      <c r="R104" s="44"/>
      <c r="S104" s="44"/>
      <c r="T104" s="44"/>
      <c r="U104" s="44"/>
    </row>
    <row r="105" spans="1:21" x14ac:dyDescent="0.25">
      <c r="A105" s="1" t="s">
        <v>77</v>
      </c>
      <c r="B105" s="1" t="s">
        <v>4</v>
      </c>
      <c r="C105" s="1" t="s">
        <v>251</v>
      </c>
      <c r="D105" s="1" t="s">
        <v>112</v>
      </c>
      <c r="E105" s="1" t="str">
        <f t="shared" si="8"/>
        <v>SENTANI-SARMI</v>
      </c>
      <c r="F105" s="5">
        <v>20</v>
      </c>
      <c r="G105" s="5">
        <f>MAX('Summary BTS per City'!G105,'Summary BTS per City'!L105,'Summary BTS per City'!Q105)</f>
        <v>0</v>
      </c>
      <c r="H105" s="5">
        <f>MAX('Summary BTS per City'!H105,'Summary BTS per City'!M105,'Summary BTS per City'!R105)</f>
        <v>2</v>
      </c>
      <c r="I105" s="5">
        <f>MAX('Summary BTS per City'!I105,'Summary BTS per City'!N105,'Summary BTS per City'!S105)</f>
        <v>0</v>
      </c>
      <c r="J105" s="5">
        <f>MAX('Summary BTS per City'!J105,'Summary BTS per City'!O105,'Summary BTS per City'!T105)</f>
        <v>0</v>
      </c>
      <c r="K105" s="23">
        <f t="shared" si="9"/>
        <v>0.90909090909090906</v>
      </c>
      <c r="L105" s="23">
        <f t="shared" si="10"/>
        <v>0</v>
      </c>
      <c r="M105" s="23">
        <f t="shared" si="11"/>
        <v>9.0909090909090912E-2</v>
      </c>
      <c r="N105" s="23">
        <f t="shared" si="12"/>
        <v>0</v>
      </c>
      <c r="O105" s="23">
        <f t="shared" si="13"/>
        <v>0</v>
      </c>
      <c r="Q105" s="96" t="str">
        <f t="shared" ref="Q105:Q136" si="15">IF((MAX(F105:J105)=F105),"WIN","LOSE")</f>
        <v>WIN</v>
      </c>
      <c r="R105" s="44"/>
      <c r="S105" s="44"/>
      <c r="T105" s="44"/>
      <c r="U105" s="44"/>
    </row>
    <row r="106" spans="1:21" x14ac:dyDescent="0.25">
      <c r="A106" s="1" t="s">
        <v>77</v>
      </c>
      <c r="B106" s="1" t="s">
        <v>252</v>
      </c>
      <c r="C106" s="1" t="s">
        <v>254</v>
      </c>
      <c r="D106" s="1" t="s">
        <v>113</v>
      </c>
      <c r="E106" s="1" t="str">
        <f t="shared" si="8"/>
        <v>MASOHI-SERAM BAGIAN BARAT</v>
      </c>
      <c r="F106" s="5">
        <v>43</v>
      </c>
      <c r="G106" s="5">
        <f>MAX('Summary BTS per City'!G106,'Summary BTS per City'!L106,'Summary BTS per City'!Q106)</f>
        <v>0</v>
      </c>
      <c r="H106" s="5">
        <f>MAX('Summary BTS per City'!H106,'Summary BTS per City'!M106,'Summary BTS per City'!R106)</f>
        <v>4</v>
      </c>
      <c r="I106" s="5">
        <f>MAX('Summary BTS per City'!I106,'Summary BTS per City'!N106,'Summary BTS per City'!S106)</f>
        <v>0</v>
      </c>
      <c r="J106" s="5">
        <f>MAX('Summary BTS per City'!J106,'Summary BTS per City'!O106,'Summary BTS per City'!T106)</f>
        <v>0</v>
      </c>
      <c r="K106" s="23">
        <f t="shared" si="9"/>
        <v>0.91489361702127658</v>
      </c>
      <c r="L106" s="23">
        <f t="shared" si="10"/>
        <v>0</v>
      </c>
      <c r="M106" s="23">
        <f t="shared" si="11"/>
        <v>8.5106382978723402E-2</v>
      </c>
      <c r="N106" s="23">
        <f t="shared" si="12"/>
        <v>0</v>
      </c>
      <c r="O106" s="23">
        <f t="shared" si="13"/>
        <v>0</v>
      </c>
      <c r="Q106" s="96" t="str">
        <f t="shared" si="15"/>
        <v>WIN</v>
      </c>
      <c r="R106" s="44"/>
      <c r="S106" s="44"/>
      <c r="T106" s="44"/>
      <c r="U106" s="44"/>
    </row>
    <row r="107" spans="1:21" x14ac:dyDescent="0.25">
      <c r="A107" s="1" t="s">
        <v>77</v>
      </c>
      <c r="B107" s="1" t="s">
        <v>252</v>
      </c>
      <c r="C107" s="1" t="s">
        <v>254</v>
      </c>
      <c r="D107" s="1" t="s">
        <v>114</v>
      </c>
      <c r="E107" s="1" t="str">
        <f t="shared" si="8"/>
        <v>MASOHI-SERAM BAGIAN TIMUR</v>
      </c>
      <c r="F107" s="5">
        <v>18</v>
      </c>
      <c r="G107" s="5">
        <f>MAX('Summary BTS per City'!G107,'Summary BTS per City'!L107,'Summary BTS per City'!Q107)</f>
        <v>0</v>
      </c>
      <c r="H107" s="5">
        <f>MAX('Summary BTS per City'!H107,'Summary BTS per City'!M107,'Summary BTS per City'!R107)</f>
        <v>1</v>
      </c>
      <c r="I107" s="5">
        <f>MAX('Summary BTS per City'!I107,'Summary BTS per City'!N107,'Summary BTS per City'!S107)</f>
        <v>0</v>
      </c>
      <c r="J107" s="5">
        <f>MAX('Summary BTS per City'!J107,'Summary BTS per City'!O107,'Summary BTS per City'!T107)</f>
        <v>0</v>
      </c>
      <c r="K107" s="23">
        <f t="shared" si="9"/>
        <v>0.94736842105263153</v>
      </c>
      <c r="L107" s="23">
        <f t="shared" si="10"/>
        <v>0</v>
      </c>
      <c r="M107" s="23">
        <f t="shared" si="11"/>
        <v>5.2631578947368418E-2</v>
      </c>
      <c r="N107" s="23">
        <f t="shared" si="12"/>
        <v>0</v>
      </c>
      <c r="O107" s="23">
        <f t="shared" si="13"/>
        <v>0</v>
      </c>
      <c r="Q107" s="96" t="str">
        <f t="shared" si="15"/>
        <v>WIN</v>
      </c>
      <c r="R107" s="44"/>
      <c r="S107" s="44"/>
      <c r="T107" s="44"/>
      <c r="U107" s="44"/>
    </row>
    <row r="108" spans="1:21" x14ac:dyDescent="0.25">
      <c r="A108" s="1" t="s">
        <v>77</v>
      </c>
      <c r="B108" s="1" t="s">
        <v>5</v>
      </c>
      <c r="C108" s="1" t="s">
        <v>5</v>
      </c>
      <c r="D108" s="1" t="s">
        <v>5</v>
      </c>
      <c r="E108" s="1" t="str">
        <f t="shared" si="8"/>
        <v>SORONG-SORONG</v>
      </c>
      <c r="F108" s="5">
        <v>42</v>
      </c>
      <c r="G108" s="5">
        <f>MAX('Summary BTS per City'!G108,'Summary BTS per City'!L108,'Summary BTS per City'!Q108)</f>
        <v>4</v>
      </c>
      <c r="H108" s="5">
        <f>MAX('Summary BTS per City'!H108,'Summary BTS per City'!M108,'Summary BTS per City'!R108)</f>
        <v>14</v>
      </c>
      <c r="I108" s="5">
        <f>MAX('Summary BTS per City'!I108,'Summary BTS per City'!N108,'Summary BTS per City'!S108)</f>
        <v>0</v>
      </c>
      <c r="J108" s="5">
        <f>MAX('Summary BTS per City'!J108,'Summary BTS per City'!O108,'Summary BTS per City'!T108)</f>
        <v>0</v>
      </c>
      <c r="K108" s="23">
        <f t="shared" si="9"/>
        <v>0.7</v>
      </c>
      <c r="L108" s="23">
        <f t="shared" si="10"/>
        <v>6.6666666666666666E-2</v>
      </c>
      <c r="M108" s="23">
        <f t="shared" si="11"/>
        <v>0.23333333333333334</v>
      </c>
      <c r="N108" s="23">
        <f t="shared" si="12"/>
        <v>0</v>
      </c>
      <c r="O108" s="23">
        <f t="shared" si="13"/>
        <v>0</v>
      </c>
      <c r="Q108" s="96" t="str">
        <f t="shared" si="15"/>
        <v>WIN</v>
      </c>
      <c r="R108" s="44"/>
      <c r="S108" s="44"/>
      <c r="T108" s="44"/>
      <c r="U108" s="44"/>
    </row>
    <row r="109" spans="1:21" x14ac:dyDescent="0.25">
      <c r="A109" s="1" t="s">
        <v>77</v>
      </c>
      <c r="B109" s="1" t="s">
        <v>5</v>
      </c>
      <c r="C109" s="1" t="s">
        <v>5</v>
      </c>
      <c r="D109" s="1" t="s">
        <v>115</v>
      </c>
      <c r="E109" s="1" t="str">
        <f t="shared" si="8"/>
        <v>SORONG-SORONG SELATAN</v>
      </c>
      <c r="F109" s="5">
        <v>11</v>
      </c>
      <c r="G109" s="5">
        <f>MAX('Summary BTS per City'!G109,'Summary BTS per City'!L109,'Summary BTS per City'!Q109)</f>
        <v>0</v>
      </c>
      <c r="H109" s="5">
        <f>MAX('Summary BTS per City'!H109,'Summary BTS per City'!M109,'Summary BTS per City'!R109)</f>
        <v>1</v>
      </c>
      <c r="I109" s="5">
        <f>MAX('Summary BTS per City'!I109,'Summary BTS per City'!N109,'Summary BTS per City'!S109)</f>
        <v>0</v>
      </c>
      <c r="J109" s="5">
        <f>MAX('Summary BTS per City'!J109,'Summary BTS per City'!O109,'Summary BTS per City'!T109)</f>
        <v>0</v>
      </c>
      <c r="K109" s="23">
        <f t="shared" si="9"/>
        <v>0.91666666666666663</v>
      </c>
      <c r="L109" s="23">
        <f t="shared" si="10"/>
        <v>0</v>
      </c>
      <c r="M109" s="23">
        <f t="shared" si="11"/>
        <v>8.3333333333333329E-2</v>
      </c>
      <c r="N109" s="23">
        <f t="shared" si="12"/>
        <v>0</v>
      </c>
      <c r="O109" s="23">
        <f t="shared" si="13"/>
        <v>0</v>
      </c>
      <c r="Q109" s="96" t="str">
        <f t="shared" si="15"/>
        <v>WIN</v>
      </c>
      <c r="R109" s="44"/>
      <c r="S109" s="44"/>
      <c r="T109" s="44"/>
      <c r="U109" s="44"/>
    </row>
    <row r="110" spans="1:21" x14ac:dyDescent="0.25">
      <c r="A110" s="1" t="s">
        <v>77</v>
      </c>
      <c r="B110" s="1" t="s">
        <v>4</v>
      </c>
      <c r="C110" s="1" t="s">
        <v>251</v>
      </c>
      <c r="D110" s="1" t="s">
        <v>116</v>
      </c>
      <c r="E110" s="1" t="str">
        <f t="shared" si="8"/>
        <v>SENTANI-SUPIORI</v>
      </c>
      <c r="F110" s="5">
        <v>9</v>
      </c>
      <c r="G110" s="5">
        <f>MAX('Summary BTS per City'!G110,'Summary BTS per City'!L110,'Summary BTS per City'!Q110)</f>
        <v>0</v>
      </c>
      <c r="H110" s="5">
        <f>MAX('Summary BTS per City'!H110,'Summary BTS per City'!M110,'Summary BTS per City'!R110)</f>
        <v>0</v>
      </c>
      <c r="I110" s="5">
        <f>MAX('Summary BTS per City'!I110,'Summary BTS per City'!N110,'Summary BTS per City'!S110)</f>
        <v>0</v>
      </c>
      <c r="J110" s="5">
        <f>MAX('Summary BTS per City'!J110,'Summary BTS per City'!O110,'Summary BTS per City'!T110)</f>
        <v>0</v>
      </c>
      <c r="K110" s="23">
        <f t="shared" si="9"/>
        <v>1</v>
      </c>
      <c r="L110" s="23">
        <f t="shared" si="10"/>
        <v>0</v>
      </c>
      <c r="M110" s="23">
        <f t="shared" si="11"/>
        <v>0</v>
      </c>
      <c r="N110" s="23">
        <f t="shared" si="12"/>
        <v>0</v>
      </c>
      <c r="O110" s="23">
        <f t="shared" si="13"/>
        <v>0</v>
      </c>
      <c r="Q110" s="96" t="str">
        <f t="shared" si="15"/>
        <v>WIN</v>
      </c>
      <c r="R110" s="44"/>
      <c r="S110" s="44"/>
      <c r="T110" s="44"/>
      <c r="U110" s="44"/>
    </row>
    <row r="111" spans="1:21" x14ac:dyDescent="0.25">
      <c r="A111" s="30" t="s">
        <v>77</v>
      </c>
      <c r="B111" s="30" t="s">
        <v>5</v>
      </c>
      <c r="C111" s="30" t="s">
        <v>101</v>
      </c>
      <c r="D111" s="30" t="s">
        <v>260</v>
      </c>
      <c r="E111" s="30" t="str">
        <f t="shared" si="8"/>
        <v>MANOKWARI-TAMBRAUW</v>
      </c>
      <c r="F111" s="5">
        <v>1</v>
      </c>
      <c r="G111" s="5">
        <f>MAX('Summary BTS per City'!G111,'Summary BTS per City'!L111,'Summary BTS per City'!Q111)</f>
        <v>0</v>
      </c>
      <c r="H111" s="5">
        <f>MAX('Summary BTS per City'!H111,'Summary BTS per City'!M111,'Summary BTS per City'!R111)</f>
        <v>0</v>
      </c>
      <c r="I111" s="5">
        <f>MAX('Summary BTS per City'!I111,'Summary BTS per City'!N111,'Summary BTS per City'!S111)</f>
        <v>0</v>
      </c>
      <c r="J111" s="5">
        <f>MAX('Summary BTS per City'!J111,'Summary BTS per City'!O111,'Summary BTS per City'!T111)</f>
        <v>0</v>
      </c>
      <c r="K111" s="23">
        <f t="shared" si="9"/>
        <v>1</v>
      </c>
      <c r="L111" s="23">
        <f t="shared" si="10"/>
        <v>0</v>
      </c>
      <c r="M111" s="23">
        <f t="shared" si="11"/>
        <v>0</v>
      </c>
      <c r="N111" s="23">
        <f t="shared" si="12"/>
        <v>0</v>
      </c>
      <c r="O111" s="23">
        <f t="shared" si="13"/>
        <v>0</v>
      </c>
      <c r="Q111" s="96" t="str">
        <f t="shared" si="15"/>
        <v>WIN</v>
      </c>
      <c r="R111" s="44"/>
      <c r="S111" s="44"/>
      <c r="T111" s="44"/>
      <c r="U111" s="44"/>
    </row>
    <row r="112" spans="1:21" x14ac:dyDescent="0.25">
      <c r="A112" s="1" t="s">
        <v>77</v>
      </c>
      <c r="B112" s="1" t="s">
        <v>5</v>
      </c>
      <c r="C112" s="1" t="s">
        <v>101</v>
      </c>
      <c r="D112" s="1" t="s">
        <v>117</v>
      </c>
      <c r="E112" s="1" t="str">
        <f t="shared" si="8"/>
        <v>MANOKWARI-TELUK BINTUNI</v>
      </c>
      <c r="F112" s="5">
        <v>24</v>
      </c>
      <c r="G112" s="5">
        <f>MAX('Summary BTS per City'!G112,'Summary BTS per City'!L112,'Summary BTS per City'!Q112)</f>
        <v>0</v>
      </c>
      <c r="H112" s="5">
        <f>MAX('Summary BTS per City'!H112,'Summary BTS per City'!M112,'Summary BTS per City'!R112)</f>
        <v>7</v>
      </c>
      <c r="I112" s="5">
        <f>MAX('Summary BTS per City'!I112,'Summary BTS per City'!N112,'Summary BTS per City'!S112)</f>
        <v>0</v>
      </c>
      <c r="J112" s="5">
        <f>MAX('Summary BTS per City'!J112,'Summary BTS per City'!O112,'Summary BTS per City'!T112)</f>
        <v>0</v>
      </c>
      <c r="K112" s="23">
        <f t="shared" si="9"/>
        <v>0.77419354838709675</v>
      </c>
      <c r="L112" s="23">
        <f t="shared" si="10"/>
        <v>0</v>
      </c>
      <c r="M112" s="23">
        <f t="shared" si="11"/>
        <v>0.22580645161290322</v>
      </c>
      <c r="N112" s="23">
        <f t="shared" si="12"/>
        <v>0</v>
      </c>
      <c r="O112" s="23">
        <f t="shared" si="13"/>
        <v>0</v>
      </c>
      <c r="Q112" s="96" t="str">
        <f t="shared" si="15"/>
        <v>WIN</v>
      </c>
      <c r="R112" s="44"/>
      <c r="S112" s="44"/>
      <c r="T112" s="44"/>
      <c r="U112" s="44"/>
    </row>
    <row r="113" spans="1:21" x14ac:dyDescent="0.25">
      <c r="A113" s="1" t="s">
        <v>77</v>
      </c>
      <c r="B113" s="1" t="s">
        <v>5</v>
      </c>
      <c r="C113" s="1" t="s">
        <v>101</v>
      </c>
      <c r="D113" s="1" t="s">
        <v>118</v>
      </c>
      <c r="E113" s="1" t="str">
        <f t="shared" si="8"/>
        <v>MANOKWARI-TELUK WONDAMA</v>
      </c>
      <c r="F113" s="5">
        <v>8</v>
      </c>
      <c r="G113" s="5">
        <f>MAX('Summary BTS per City'!G113,'Summary BTS per City'!L113,'Summary BTS per City'!Q113)</f>
        <v>0</v>
      </c>
      <c r="H113" s="5">
        <f>MAX('Summary BTS per City'!H113,'Summary BTS per City'!M113,'Summary BTS per City'!R113)</f>
        <v>0</v>
      </c>
      <c r="I113" s="5">
        <f>MAX('Summary BTS per City'!I113,'Summary BTS per City'!N113,'Summary BTS per City'!S113)</f>
        <v>0</v>
      </c>
      <c r="J113" s="5">
        <f>MAX('Summary BTS per City'!J113,'Summary BTS per City'!O113,'Summary BTS per City'!T113)</f>
        <v>0</v>
      </c>
      <c r="K113" s="23">
        <f t="shared" si="9"/>
        <v>1</v>
      </c>
      <c r="L113" s="23">
        <f t="shared" si="10"/>
        <v>0</v>
      </c>
      <c r="M113" s="23">
        <f t="shared" si="11"/>
        <v>0</v>
      </c>
      <c r="N113" s="23">
        <f t="shared" si="12"/>
        <v>0</v>
      </c>
      <c r="O113" s="23">
        <f t="shared" si="13"/>
        <v>0</v>
      </c>
      <c r="Q113" s="96" t="str">
        <f t="shared" si="15"/>
        <v>WIN</v>
      </c>
      <c r="R113" s="44"/>
      <c r="S113" s="44"/>
      <c r="T113" s="44"/>
      <c r="U113" s="44"/>
    </row>
    <row r="114" spans="1:21" x14ac:dyDescent="0.25">
      <c r="A114" s="1" t="s">
        <v>77</v>
      </c>
      <c r="B114" s="1" t="s">
        <v>4</v>
      </c>
      <c r="C114" s="1" t="s">
        <v>251</v>
      </c>
      <c r="D114" s="1" t="s">
        <v>119</v>
      </c>
      <c r="E114" s="1" t="str">
        <f t="shared" si="8"/>
        <v>SENTANI-TOLIKARA</v>
      </c>
      <c r="F114" s="5">
        <v>3</v>
      </c>
      <c r="G114" s="5">
        <f>MAX('Summary BTS per City'!G114,'Summary BTS per City'!L114,'Summary BTS per City'!Q114)</f>
        <v>0</v>
      </c>
      <c r="H114" s="5">
        <f>MAX('Summary BTS per City'!H114,'Summary BTS per City'!M114,'Summary BTS per City'!R114)</f>
        <v>0</v>
      </c>
      <c r="I114" s="5">
        <f>MAX('Summary BTS per City'!I114,'Summary BTS per City'!N114,'Summary BTS per City'!S114)</f>
        <v>0</v>
      </c>
      <c r="J114" s="5">
        <f>MAX('Summary BTS per City'!J114,'Summary BTS per City'!O114,'Summary BTS per City'!T114)</f>
        <v>0</v>
      </c>
      <c r="K114" s="23">
        <f t="shared" si="9"/>
        <v>1</v>
      </c>
      <c r="L114" s="23">
        <f t="shared" si="10"/>
        <v>0</v>
      </c>
      <c r="M114" s="23">
        <f t="shared" si="11"/>
        <v>0</v>
      </c>
      <c r="N114" s="23">
        <f t="shared" si="12"/>
        <v>0</v>
      </c>
      <c r="O114" s="23">
        <f t="shared" si="13"/>
        <v>0</v>
      </c>
      <c r="Q114" s="96" t="str">
        <f t="shared" si="15"/>
        <v>WIN</v>
      </c>
      <c r="R114" s="44"/>
      <c r="S114" s="44"/>
      <c r="T114" s="44"/>
      <c r="U114" s="44"/>
    </row>
    <row r="115" spans="1:21" x14ac:dyDescent="0.25">
      <c r="A115" s="1" t="s">
        <v>77</v>
      </c>
      <c r="B115" s="1" t="s">
        <v>4</v>
      </c>
      <c r="C115" s="1" t="s">
        <v>251</v>
      </c>
      <c r="D115" s="1" t="s">
        <v>120</v>
      </c>
      <c r="E115" s="1" t="str">
        <f t="shared" si="8"/>
        <v>SENTANI-WAROPEN</v>
      </c>
      <c r="F115" s="5">
        <v>5</v>
      </c>
      <c r="G115" s="5">
        <f>MAX('Summary BTS per City'!G115,'Summary BTS per City'!L115,'Summary BTS per City'!Q115)</f>
        <v>0</v>
      </c>
      <c r="H115" s="5">
        <f>MAX('Summary BTS per City'!H115,'Summary BTS per City'!M115,'Summary BTS per City'!R115)</f>
        <v>0</v>
      </c>
      <c r="I115" s="5">
        <f>MAX('Summary BTS per City'!I115,'Summary BTS per City'!N115,'Summary BTS per City'!S115)</f>
        <v>0</v>
      </c>
      <c r="J115" s="5">
        <f>MAX('Summary BTS per City'!J115,'Summary BTS per City'!O115,'Summary BTS per City'!T115)</f>
        <v>0</v>
      </c>
      <c r="K115" s="23">
        <f t="shared" si="9"/>
        <v>1</v>
      </c>
      <c r="L115" s="23">
        <f t="shared" si="10"/>
        <v>0</v>
      </c>
      <c r="M115" s="23">
        <f t="shared" si="11"/>
        <v>0</v>
      </c>
      <c r="N115" s="23">
        <f t="shared" si="12"/>
        <v>0</v>
      </c>
      <c r="O115" s="23">
        <f t="shared" si="13"/>
        <v>0</v>
      </c>
      <c r="Q115" s="96" t="str">
        <f t="shared" si="15"/>
        <v>WIN</v>
      </c>
      <c r="R115" s="44"/>
      <c r="S115" s="44"/>
      <c r="T115" s="44"/>
      <c r="U115" s="44"/>
    </row>
    <row r="116" spans="1:21" x14ac:dyDescent="0.25">
      <c r="A116" s="1" t="s">
        <v>77</v>
      </c>
      <c r="B116" s="1" t="s">
        <v>250</v>
      </c>
      <c r="C116" s="1" t="s">
        <v>104</v>
      </c>
      <c r="D116" s="1" t="s">
        <v>121</v>
      </c>
      <c r="E116" s="1" t="str">
        <f t="shared" si="8"/>
        <v>MERAUKE-YAHUKIMO</v>
      </c>
      <c r="F116" s="5">
        <v>3</v>
      </c>
      <c r="G116" s="5">
        <f>MAX('Summary BTS per City'!G116,'Summary BTS per City'!L116,'Summary BTS per City'!Q116)</f>
        <v>0</v>
      </c>
      <c r="H116" s="5">
        <f>MAX('Summary BTS per City'!H116,'Summary BTS per City'!M116,'Summary BTS per City'!R116)</f>
        <v>0</v>
      </c>
      <c r="I116" s="5">
        <f>MAX('Summary BTS per City'!I116,'Summary BTS per City'!N116,'Summary BTS per City'!S116)</f>
        <v>0</v>
      </c>
      <c r="J116" s="5">
        <f>MAX('Summary BTS per City'!J116,'Summary BTS per City'!O116,'Summary BTS per City'!T116)</f>
        <v>0</v>
      </c>
      <c r="K116" s="23">
        <f t="shared" si="9"/>
        <v>1</v>
      </c>
      <c r="L116" s="23">
        <f t="shared" si="10"/>
        <v>0</v>
      </c>
      <c r="M116" s="23">
        <f t="shared" si="11"/>
        <v>0</v>
      </c>
      <c r="N116" s="23">
        <f t="shared" si="12"/>
        <v>0</v>
      </c>
      <c r="O116" s="23">
        <f t="shared" si="13"/>
        <v>0</v>
      </c>
      <c r="Q116" s="96" t="str">
        <f t="shared" si="15"/>
        <v>WIN</v>
      </c>
      <c r="R116" s="44"/>
      <c r="S116" s="44"/>
      <c r="T116" s="44"/>
      <c r="U116" s="44"/>
    </row>
    <row r="117" spans="1:21" x14ac:dyDescent="0.25">
      <c r="A117" s="1" t="s">
        <v>77</v>
      </c>
      <c r="B117" s="1" t="s">
        <v>4</v>
      </c>
      <c r="C117" s="1" t="s">
        <v>251</v>
      </c>
      <c r="D117" s="1" t="s">
        <v>122</v>
      </c>
      <c r="E117" s="1" t="str">
        <f t="shared" si="8"/>
        <v>SENTANI-YALIMO</v>
      </c>
      <c r="F117" s="5">
        <v>2</v>
      </c>
      <c r="G117" s="5">
        <f>MAX('Summary BTS per City'!G117,'Summary BTS per City'!L117,'Summary BTS per City'!Q117)</f>
        <v>0</v>
      </c>
      <c r="H117" s="5">
        <f>MAX('Summary BTS per City'!H117,'Summary BTS per City'!M117,'Summary BTS per City'!R117)</f>
        <v>0</v>
      </c>
      <c r="I117" s="5">
        <f>MAX('Summary BTS per City'!I117,'Summary BTS per City'!N117,'Summary BTS per City'!S117)</f>
        <v>0</v>
      </c>
      <c r="J117" s="5">
        <f>MAX('Summary BTS per City'!J117,'Summary BTS per City'!O117,'Summary BTS per City'!T117)</f>
        <v>0</v>
      </c>
      <c r="K117" s="23">
        <f t="shared" si="9"/>
        <v>1</v>
      </c>
      <c r="L117" s="23">
        <f t="shared" si="10"/>
        <v>0</v>
      </c>
      <c r="M117" s="23">
        <f t="shared" si="11"/>
        <v>0</v>
      </c>
      <c r="N117" s="23">
        <f t="shared" si="12"/>
        <v>0</v>
      </c>
      <c r="O117" s="23">
        <f t="shared" si="13"/>
        <v>0</v>
      </c>
      <c r="Q117" s="96" t="str">
        <f t="shared" si="15"/>
        <v>WIN</v>
      </c>
      <c r="R117" s="44"/>
      <c r="S117" s="44"/>
      <c r="T117" s="44"/>
      <c r="U117" s="44"/>
    </row>
    <row r="118" spans="1:21" x14ac:dyDescent="0.25">
      <c r="A118" s="1" t="s">
        <v>2</v>
      </c>
      <c r="B118" s="1" t="s">
        <v>226</v>
      </c>
      <c r="C118" s="1" t="s">
        <v>123</v>
      </c>
      <c r="D118" s="1" t="s">
        <v>123</v>
      </c>
      <c r="E118" s="1" t="str">
        <f t="shared" si="8"/>
        <v>BANGGAI-BANGGAI</v>
      </c>
      <c r="F118" s="5">
        <v>111</v>
      </c>
      <c r="G118" s="5">
        <f>MAX('Summary BTS per City'!G118,'Summary BTS per City'!L118,'Summary BTS per City'!Q118)</f>
        <v>0</v>
      </c>
      <c r="H118" s="5">
        <f>MAX('Summary BTS per City'!H118,'Summary BTS per City'!M118,'Summary BTS per City'!R118)</f>
        <v>23</v>
      </c>
      <c r="I118" s="5">
        <f>MAX('Summary BTS per City'!I118,'Summary BTS per City'!N118,'Summary BTS per City'!S118)</f>
        <v>0</v>
      </c>
      <c r="J118" s="5">
        <f>MAX('Summary BTS per City'!J118,'Summary BTS per City'!O118,'Summary BTS per City'!T118)</f>
        <v>0</v>
      </c>
      <c r="K118" s="23">
        <f t="shared" si="9"/>
        <v>0.82835820895522383</v>
      </c>
      <c r="L118" s="23">
        <f t="shared" si="10"/>
        <v>0</v>
      </c>
      <c r="M118" s="23">
        <f t="shared" si="11"/>
        <v>0.17164179104477612</v>
      </c>
      <c r="N118" s="23">
        <f t="shared" si="12"/>
        <v>0</v>
      </c>
      <c r="O118" s="23">
        <f t="shared" si="13"/>
        <v>0</v>
      </c>
      <c r="Q118" s="96" t="str">
        <f t="shared" si="15"/>
        <v>WIN</v>
      </c>
      <c r="R118" s="44"/>
      <c r="S118" s="44"/>
      <c r="T118" s="44"/>
      <c r="U118" s="44"/>
    </row>
    <row r="119" spans="1:21" x14ac:dyDescent="0.25">
      <c r="A119" s="1" t="s">
        <v>2</v>
      </c>
      <c r="B119" s="1" t="s">
        <v>226</v>
      </c>
      <c r="C119" s="1" t="s">
        <v>123</v>
      </c>
      <c r="D119" s="1" t="s">
        <v>124</v>
      </c>
      <c r="E119" s="1" t="str">
        <f t="shared" si="8"/>
        <v>BANGGAI-BANGGAI KEPULAUAN</v>
      </c>
      <c r="F119" s="5">
        <v>20</v>
      </c>
      <c r="G119" s="5">
        <f>MAX('Summary BTS per City'!G119,'Summary BTS per City'!L119,'Summary BTS per City'!Q119)</f>
        <v>0</v>
      </c>
      <c r="H119" s="5">
        <f>MAX('Summary BTS per City'!H119,'Summary BTS per City'!M119,'Summary BTS per City'!R119)</f>
        <v>0</v>
      </c>
      <c r="I119" s="5">
        <f>MAX('Summary BTS per City'!I119,'Summary BTS per City'!N119,'Summary BTS per City'!S119)</f>
        <v>0</v>
      </c>
      <c r="J119" s="5">
        <f>MAX('Summary BTS per City'!J119,'Summary BTS per City'!O119,'Summary BTS per City'!T119)</f>
        <v>0</v>
      </c>
      <c r="K119" s="23">
        <f t="shared" si="9"/>
        <v>1</v>
      </c>
      <c r="L119" s="23">
        <f t="shared" si="10"/>
        <v>0</v>
      </c>
      <c r="M119" s="23">
        <f t="shared" si="11"/>
        <v>0</v>
      </c>
      <c r="N119" s="23">
        <f t="shared" si="12"/>
        <v>0</v>
      </c>
      <c r="O119" s="23">
        <f t="shared" si="13"/>
        <v>0</v>
      </c>
      <c r="Q119" s="96" t="str">
        <f t="shared" si="15"/>
        <v>WIN</v>
      </c>
      <c r="R119" s="44"/>
      <c r="S119" s="44"/>
      <c r="T119" s="44"/>
      <c r="U119" s="44"/>
    </row>
    <row r="120" spans="1:21" x14ac:dyDescent="0.25">
      <c r="A120" s="1" t="s">
        <v>2</v>
      </c>
      <c r="B120" s="1" t="s">
        <v>226</v>
      </c>
      <c r="C120" s="1" t="s">
        <v>123</v>
      </c>
      <c r="D120" s="1" t="s">
        <v>125</v>
      </c>
      <c r="E120" s="1" t="str">
        <f t="shared" si="8"/>
        <v>BANGGAI-BANGGAI LAUT</v>
      </c>
      <c r="F120" s="5">
        <v>14</v>
      </c>
      <c r="G120" s="5">
        <f>MAX('Summary BTS per City'!G120,'Summary BTS per City'!L120,'Summary BTS per City'!Q120)</f>
        <v>0</v>
      </c>
      <c r="H120" s="5">
        <f>MAX('Summary BTS per City'!H120,'Summary BTS per City'!M120,'Summary BTS per City'!R120)</f>
        <v>0</v>
      </c>
      <c r="I120" s="5">
        <f>MAX('Summary BTS per City'!I120,'Summary BTS per City'!N120,'Summary BTS per City'!S120)</f>
        <v>0</v>
      </c>
      <c r="J120" s="5">
        <f>MAX('Summary BTS per City'!J120,'Summary BTS per City'!O120,'Summary BTS per City'!T120)</f>
        <v>0</v>
      </c>
      <c r="K120" s="23">
        <f t="shared" si="9"/>
        <v>1</v>
      </c>
      <c r="L120" s="23">
        <f t="shared" si="10"/>
        <v>0</v>
      </c>
      <c r="M120" s="23">
        <f t="shared" si="11"/>
        <v>0</v>
      </c>
      <c r="N120" s="23">
        <f t="shared" si="12"/>
        <v>0</v>
      </c>
      <c r="O120" s="23">
        <f t="shared" si="13"/>
        <v>0</v>
      </c>
      <c r="Q120" s="96" t="str">
        <f t="shared" si="15"/>
        <v>WIN</v>
      </c>
      <c r="R120" s="44"/>
      <c r="S120" s="44"/>
      <c r="T120" s="44"/>
      <c r="U120" s="44"/>
    </row>
    <row r="121" spans="1:21" x14ac:dyDescent="0.25">
      <c r="A121" s="1" t="s">
        <v>2</v>
      </c>
      <c r="B121" s="1" t="s">
        <v>232</v>
      </c>
      <c r="C121" s="1" t="s">
        <v>221</v>
      </c>
      <c r="D121" s="1" t="s">
        <v>126</v>
      </c>
      <c r="E121" s="1" t="str">
        <f t="shared" si="8"/>
        <v>BONE BULUKUMBA-BANTAENG</v>
      </c>
      <c r="F121" s="5">
        <v>30</v>
      </c>
      <c r="G121" s="5">
        <f>MAX('Summary BTS per City'!G121,'Summary BTS per City'!L121,'Summary BTS per City'!Q121)</f>
        <v>21</v>
      </c>
      <c r="H121" s="5">
        <f>MAX('Summary BTS per City'!H121,'Summary BTS per City'!M121,'Summary BTS per City'!R121)</f>
        <v>25</v>
      </c>
      <c r="I121" s="5">
        <f>MAX('Summary BTS per City'!I121,'Summary BTS per City'!N121,'Summary BTS per City'!S121)</f>
        <v>17</v>
      </c>
      <c r="J121" s="5">
        <f>MAX('Summary BTS per City'!J121,'Summary BTS per City'!O121,'Summary BTS per City'!T121)</f>
        <v>15</v>
      </c>
      <c r="K121" s="23">
        <f t="shared" si="9"/>
        <v>0.27777777777777779</v>
      </c>
      <c r="L121" s="23">
        <f t="shared" si="10"/>
        <v>0.19444444444444445</v>
      </c>
      <c r="M121" s="23">
        <f t="shared" si="11"/>
        <v>0.23148148148148148</v>
      </c>
      <c r="N121" s="23">
        <f t="shared" si="12"/>
        <v>0.15740740740740741</v>
      </c>
      <c r="O121" s="23">
        <f t="shared" si="13"/>
        <v>0.1388888888888889</v>
      </c>
      <c r="Q121" s="96" t="str">
        <f t="shared" si="15"/>
        <v>WIN</v>
      </c>
      <c r="R121" s="44"/>
      <c r="S121" s="44"/>
      <c r="T121" s="44"/>
      <c r="U121" s="44"/>
    </row>
    <row r="122" spans="1:21" x14ac:dyDescent="0.25">
      <c r="A122" s="1" t="s">
        <v>2</v>
      </c>
      <c r="B122" s="1" t="s">
        <v>232</v>
      </c>
      <c r="C122" s="1" t="s">
        <v>222</v>
      </c>
      <c r="D122" s="1" t="s">
        <v>127</v>
      </c>
      <c r="E122" s="1" t="str">
        <f t="shared" si="8"/>
        <v>BARRU MAROS-BARRU</v>
      </c>
      <c r="F122" s="5">
        <v>46</v>
      </c>
      <c r="G122" s="5">
        <f>MAX('Summary BTS per City'!G122,'Summary BTS per City'!L122,'Summary BTS per City'!Q122)</f>
        <v>20</v>
      </c>
      <c r="H122" s="5">
        <f>MAX('Summary BTS per City'!H122,'Summary BTS per City'!M122,'Summary BTS per City'!R122)</f>
        <v>22</v>
      </c>
      <c r="I122" s="5">
        <f>MAX('Summary BTS per City'!I122,'Summary BTS per City'!N122,'Summary BTS per City'!S122)</f>
        <v>18</v>
      </c>
      <c r="J122" s="5">
        <f>MAX('Summary BTS per City'!J122,'Summary BTS per City'!O122,'Summary BTS per City'!T122)</f>
        <v>20</v>
      </c>
      <c r="K122" s="23">
        <f t="shared" si="9"/>
        <v>0.36507936507936506</v>
      </c>
      <c r="L122" s="23">
        <f t="shared" si="10"/>
        <v>0.15873015873015872</v>
      </c>
      <c r="M122" s="23">
        <f t="shared" si="11"/>
        <v>0.17460317460317459</v>
      </c>
      <c r="N122" s="23">
        <f t="shared" si="12"/>
        <v>0.14285714285714285</v>
      </c>
      <c r="O122" s="23">
        <f t="shared" si="13"/>
        <v>0.15873015873015872</v>
      </c>
      <c r="Q122" s="96" t="str">
        <f t="shared" si="15"/>
        <v>WIN</v>
      </c>
      <c r="R122" s="44"/>
      <c r="S122" s="44"/>
      <c r="T122" s="44"/>
      <c r="U122" s="44"/>
    </row>
    <row r="123" spans="1:21" x14ac:dyDescent="0.25">
      <c r="A123" s="1" t="s">
        <v>2</v>
      </c>
      <c r="B123" s="1" t="s">
        <v>3</v>
      </c>
      <c r="C123" s="1" t="s">
        <v>3</v>
      </c>
      <c r="D123" s="1" t="s">
        <v>128</v>
      </c>
      <c r="E123" s="1" t="str">
        <f t="shared" si="8"/>
        <v>GORONTALO-BOALEMO</v>
      </c>
      <c r="F123" s="5">
        <v>26</v>
      </c>
      <c r="G123" s="5">
        <f>MAX('Summary BTS per City'!G123,'Summary BTS per City'!L123,'Summary BTS per City'!Q123)</f>
        <v>3</v>
      </c>
      <c r="H123" s="5">
        <f>MAX('Summary BTS per City'!H123,'Summary BTS per City'!M123,'Summary BTS per City'!R123)</f>
        <v>5</v>
      </c>
      <c r="I123" s="5">
        <f>MAX('Summary BTS per City'!I123,'Summary BTS per City'!N123,'Summary BTS per City'!S123)</f>
        <v>9</v>
      </c>
      <c r="J123" s="5">
        <f>MAX('Summary BTS per City'!J123,'Summary BTS per City'!O123,'Summary BTS per City'!T123)</f>
        <v>0</v>
      </c>
      <c r="K123" s="23">
        <f t="shared" si="9"/>
        <v>0.60465116279069764</v>
      </c>
      <c r="L123" s="23">
        <f t="shared" si="10"/>
        <v>6.9767441860465115E-2</v>
      </c>
      <c r="M123" s="23">
        <f t="shared" si="11"/>
        <v>0.11627906976744186</v>
      </c>
      <c r="N123" s="23">
        <f t="shared" si="12"/>
        <v>0.20930232558139536</v>
      </c>
      <c r="O123" s="23">
        <f t="shared" si="13"/>
        <v>0</v>
      </c>
      <c r="Q123" s="96" t="str">
        <f t="shared" si="15"/>
        <v>WIN</v>
      </c>
      <c r="R123" s="44"/>
      <c r="S123" s="44"/>
      <c r="T123" s="44"/>
      <c r="U123" s="44"/>
    </row>
    <row r="124" spans="1:21" x14ac:dyDescent="0.25">
      <c r="A124" s="1" t="s">
        <v>2</v>
      </c>
      <c r="B124" s="1" t="s">
        <v>3</v>
      </c>
      <c r="C124" s="1" t="s">
        <v>3</v>
      </c>
      <c r="D124" s="1" t="s">
        <v>129</v>
      </c>
      <c r="E124" s="1" t="str">
        <f t="shared" si="8"/>
        <v>GORONTALO-BOLAANG MONGONDOW</v>
      </c>
      <c r="F124" s="5">
        <v>63</v>
      </c>
      <c r="G124" s="5">
        <f>MAX('Summary BTS per City'!G124,'Summary BTS per City'!L124,'Summary BTS per City'!Q124)</f>
        <v>6</v>
      </c>
      <c r="H124" s="5">
        <f>MAX('Summary BTS per City'!H124,'Summary BTS per City'!M124,'Summary BTS per City'!R124)</f>
        <v>33</v>
      </c>
      <c r="I124" s="5">
        <f>MAX('Summary BTS per City'!I124,'Summary BTS per City'!N124,'Summary BTS per City'!S124)</f>
        <v>16</v>
      </c>
      <c r="J124" s="5">
        <f>MAX('Summary BTS per City'!J124,'Summary BTS per City'!O124,'Summary BTS per City'!T124)</f>
        <v>4</v>
      </c>
      <c r="K124" s="23">
        <f t="shared" si="9"/>
        <v>0.51639344262295084</v>
      </c>
      <c r="L124" s="23">
        <f t="shared" si="10"/>
        <v>4.9180327868852458E-2</v>
      </c>
      <c r="M124" s="23">
        <f t="shared" si="11"/>
        <v>0.27049180327868855</v>
      </c>
      <c r="N124" s="23">
        <f t="shared" si="12"/>
        <v>0.13114754098360656</v>
      </c>
      <c r="O124" s="23">
        <f t="shared" si="13"/>
        <v>3.2786885245901641E-2</v>
      </c>
      <c r="Q124" s="96" t="str">
        <f t="shared" si="15"/>
        <v>WIN</v>
      </c>
      <c r="R124" s="44"/>
      <c r="S124" s="44"/>
      <c r="T124" s="44"/>
      <c r="U124" s="44"/>
    </row>
    <row r="125" spans="1:21" x14ac:dyDescent="0.25">
      <c r="A125" s="1" t="s">
        <v>2</v>
      </c>
      <c r="B125" s="1" t="s">
        <v>3</v>
      </c>
      <c r="C125" s="1" t="s">
        <v>3</v>
      </c>
      <c r="D125" s="1" t="s">
        <v>130</v>
      </c>
      <c r="E125" s="1" t="str">
        <f t="shared" si="8"/>
        <v>GORONTALO-BOLAANG MONGONDOW SELATAN</v>
      </c>
      <c r="F125" s="5">
        <v>17</v>
      </c>
      <c r="G125" s="5">
        <f>MAX('Summary BTS per City'!G125,'Summary BTS per City'!L125,'Summary BTS per City'!Q125)</f>
        <v>0</v>
      </c>
      <c r="H125" s="5">
        <f>MAX('Summary BTS per City'!H125,'Summary BTS per City'!M125,'Summary BTS per City'!R125)</f>
        <v>15</v>
      </c>
      <c r="I125" s="5">
        <f>MAX('Summary BTS per City'!I125,'Summary BTS per City'!N125,'Summary BTS per City'!S125)</f>
        <v>0</v>
      </c>
      <c r="J125" s="5">
        <f>MAX('Summary BTS per City'!J125,'Summary BTS per City'!O125,'Summary BTS per City'!T125)</f>
        <v>0</v>
      </c>
      <c r="K125" s="23">
        <f t="shared" si="9"/>
        <v>0.53125</v>
      </c>
      <c r="L125" s="23">
        <f t="shared" si="10"/>
        <v>0</v>
      </c>
      <c r="M125" s="23">
        <f t="shared" si="11"/>
        <v>0.46875</v>
      </c>
      <c r="N125" s="23">
        <f t="shared" si="12"/>
        <v>0</v>
      </c>
      <c r="O125" s="23">
        <f t="shared" si="13"/>
        <v>0</v>
      </c>
      <c r="Q125" s="96" t="str">
        <f t="shared" si="15"/>
        <v>WIN</v>
      </c>
      <c r="R125" s="44"/>
      <c r="S125" s="44"/>
      <c r="T125" s="44"/>
      <c r="U125" s="44"/>
    </row>
    <row r="126" spans="1:21" x14ac:dyDescent="0.25">
      <c r="A126" s="1" t="s">
        <v>2</v>
      </c>
      <c r="B126" s="1" t="s">
        <v>229</v>
      </c>
      <c r="C126" s="1" t="s">
        <v>223</v>
      </c>
      <c r="D126" s="1" t="s">
        <v>131</v>
      </c>
      <c r="E126" s="1" t="str">
        <f t="shared" si="8"/>
        <v>BITUNG MINAHASA TALAUD-BOLAANG MONGONDOW TIMUR</v>
      </c>
      <c r="F126" s="5">
        <v>18</v>
      </c>
      <c r="G126" s="5">
        <f>MAX('Summary BTS per City'!G126,'Summary BTS per City'!L126,'Summary BTS per City'!Q126)</f>
        <v>2</v>
      </c>
      <c r="H126" s="5">
        <f>MAX('Summary BTS per City'!H126,'Summary BTS per City'!M126,'Summary BTS per City'!R126)</f>
        <v>11</v>
      </c>
      <c r="I126" s="5">
        <f>MAX('Summary BTS per City'!I126,'Summary BTS per City'!N126,'Summary BTS per City'!S126)</f>
        <v>10</v>
      </c>
      <c r="J126" s="5">
        <f>MAX('Summary BTS per City'!J126,'Summary BTS per City'!O126,'Summary BTS per City'!T126)</f>
        <v>0</v>
      </c>
      <c r="K126" s="23">
        <f t="shared" si="9"/>
        <v>0.43902439024390244</v>
      </c>
      <c r="L126" s="23">
        <f t="shared" si="10"/>
        <v>4.878048780487805E-2</v>
      </c>
      <c r="M126" s="23">
        <f t="shared" si="11"/>
        <v>0.26829268292682928</v>
      </c>
      <c r="N126" s="23">
        <f t="shared" si="12"/>
        <v>0.24390243902439024</v>
      </c>
      <c r="O126" s="23">
        <f t="shared" si="13"/>
        <v>0</v>
      </c>
      <c r="Q126" s="96" t="str">
        <f t="shared" si="15"/>
        <v>WIN</v>
      </c>
      <c r="R126" s="44"/>
      <c r="S126" s="44"/>
      <c r="T126" s="44"/>
      <c r="U126" s="44"/>
    </row>
    <row r="127" spans="1:21" x14ac:dyDescent="0.25">
      <c r="A127" s="1" t="s">
        <v>2</v>
      </c>
      <c r="B127" s="1" t="s">
        <v>3</v>
      </c>
      <c r="C127" s="1" t="s">
        <v>3</v>
      </c>
      <c r="D127" s="1" t="s">
        <v>132</v>
      </c>
      <c r="E127" s="1" t="str">
        <f t="shared" si="8"/>
        <v>GORONTALO-BOLAANG MONGONDOW UTARA</v>
      </c>
      <c r="F127" s="5">
        <v>23</v>
      </c>
      <c r="G127" s="5">
        <f>MAX('Summary BTS per City'!G127,'Summary BTS per City'!L127,'Summary BTS per City'!Q127)</f>
        <v>9</v>
      </c>
      <c r="H127" s="5">
        <f>MAX('Summary BTS per City'!H127,'Summary BTS per City'!M127,'Summary BTS per City'!R127)</f>
        <v>5</v>
      </c>
      <c r="I127" s="5">
        <f>MAX('Summary BTS per City'!I127,'Summary BTS per City'!N127,'Summary BTS per City'!S127)</f>
        <v>1</v>
      </c>
      <c r="J127" s="5">
        <f>MAX('Summary BTS per City'!J127,'Summary BTS per City'!O127,'Summary BTS per City'!T127)</f>
        <v>2</v>
      </c>
      <c r="K127" s="23">
        <f t="shared" si="9"/>
        <v>0.57499999999999996</v>
      </c>
      <c r="L127" s="23">
        <f t="shared" si="10"/>
        <v>0.22500000000000001</v>
      </c>
      <c r="M127" s="23">
        <f t="shared" si="11"/>
        <v>0.125</v>
      </c>
      <c r="N127" s="23">
        <f t="shared" si="12"/>
        <v>2.5000000000000001E-2</v>
      </c>
      <c r="O127" s="23">
        <f t="shared" si="13"/>
        <v>0.05</v>
      </c>
      <c r="Q127" s="96" t="str">
        <f t="shared" si="15"/>
        <v>WIN</v>
      </c>
      <c r="R127" s="44"/>
      <c r="S127" s="44"/>
      <c r="T127" s="44"/>
      <c r="U127" s="44"/>
    </row>
    <row r="128" spans="1:21" x14ac:dyDescent="0.25">
      <c r="A128" s="1" t="s">
        <v>2</v>
      </c>
      <c r="B128" s="1" t="s">
        <v>224</v>
      </c>
      <c r="C128" s="1" t="s">
        <v>224</v>
      </c>
      <c r="D128" s="1" t="s">
        <v>133</v>
      </c>
      <c r="E128" s="1" t="str">
        <f t="shared" si="8"/>
        <v>KENDARI-BOMBANA</v>
      </c>
      <c r="F128" s="5">
        <v>38</v>
      </c>
      <c r="G128" s="5">
        <f>MAX('Summary BTS per City'!G128,'Summary BTS per City'!L128,'Summary BTS per City'!Q128)</f>
        <v>10</v>
      </c>
      <c r="H128" s="5">
        <f>MAX('Summary BTS per City'!H128,'Summary BTS per City'!M128,'Summary BTS per City'!R128)</f>
        <v>1</v>
      </c>
      <c r="I128" s="5">
        <f>MAX('Summary BTS per City'!I128,'Summary BTS per City'!N128,'Summary BTS per City'!S128)</f>
        <v>0</v>
      </c>
      <c r="J128" s="5">
        <f>MAX('Summary BTS per City'!J128,'Summary BTS per City'!O128,'Summary BTS per City'!T128)</f>
        <v>0</v>
      </c>
      <c r="K128" s="23">
        <f t="shared" si="9"/>
        <v>0.77551020408163263</v>
      </c>
      <c r="L128" s="23">
        <f t="shared" si="10"/>
        <v>0.20408163265306123</v>
      </c>
      <c r="M128" s="23">
        <f t="shared" si="11"/>
        <v>2.0408163265306121E-2</v>
      </c>
      <c r="N128" s="23">
        <f t="shared" si="12"/>
        <v>0</v>
      </c>
      <c r="O128" s="23">
        <f t="shared" si="13"/>
        <v>0</v>
      </c>
      <c r="Q128" s="96" t="str">
        <f t="shared" si="15"/>
        <v>WIN</v>
      </c>
      <c r="R128" s="44"/>
      <c r="S128" s="44"/>
      <c r="T128" s="44"/>
      <c r="U128" s="44"/>
    </row>
    <row r="129" spans="1:21" x14ac:dyDescent="0.25">
      <c r="A129" s="1" t="s">
        <v>2</v>
      </c>
      <c r="B129" s="1" t="s">
        <v>232</v>
      </c>
      <c r="C129" s="1" t="s">
        <v>221</v>
      </c>
      <c r="D129" s="1" t="s">
        <v>134</v>
      </c>
      <c r="E129" s="1" t="str">
        <f t="shared" si="8"/>
        <v>BONE BULUKUMBA-BONE</v>
      </c>
      <c r="F129" s="5">
        <v>195</v>
      </c>
      <c r="G129" s="5">
        <f>MAX('Summary BTS per City'!G129,'Summary BTS per City'!L129,'Summary BTS per City'!Q129)</f>
        <v>61</v>
      </c>
      <c r="H129" s="5">
        <f>MAX('Summary BTS per City'!H129,'Summary BTS per City'!M129,'Summary BTS per City'!R129)</f>
        <v>61</v>
      </c>
      <c r="I129" s="5">
        <f>MAX('Summary BTS per City'!I129,'Summary BTS per City'!N129,'Summary BTS per City'!S129)</f>
        <v>72</v>
      </c>
      <c r="J129" s="5">
        <f>MAX('Summary BTS per City'!J129,'Summary BTS per City'!O129,'Summary BTS per City'!T129)</f>
        <v>12</v>
      </c>
      <c r="K129" s="23">
        <f t="shared" si="9"/>
        <v>0.486284289276808</v>
      </c>
      <c r="L129" s="23">
        <f t="shared" si="10"/>
        <v>0.15211970074812967</v>
      </c>
      <c r="M129" s="23">
        <f t="shared" si="11"/>
        <v>0.15211970074812967</v>
      </c>
      <c r="N129" s="23">
        <f t="shared" si="12"/>
        <v>0.17955112219451372</v>
      </c>
      <c r="O129" s="23">
        <f t="shared" si="13"/>
        <v>2.9925187032418952E-2</v>
      </c>
      <c r="Q129" s="96" t="str">
        <f t="shared" si="15"/>
        <v>WIN</v>
      </c>
      <c r="R129" s="44"/>
      <c r="S129" s="44"/>
      <c r="T129" s="44"/>
      <c r="U129" s="44"/>
    </row>
    <row r="130" spans="1:21" x14ac:dyDescent="0.25">
      <c r="A130" s="1" t="s">
        <v>2</v>
      </c>
      <c r="B130" s="1" t="s">
        <v>3</v>
      </c>
      <c r="C130" s="1" t="s">
        <v>3</v>
      </c>
      <c r="D130" s="1" t="s">
        <v>135</v>
      </c>
      <c r="E130" s="1" t="str">
        <f t="shared" si="8"/>
        <v>GORONTALO-BONE BOLANGO</v>
      </c>
      <c r="F130" s="5">
        <v>50</v>
      </c>
      <c r="G130" s="5">
        <f>MAX('Summary BTS per City'!G130,'Summary BTS per City'!L130,'Summary BTS per City'!Q130)</f>
        <v>23</v>
      </c>
      <c r="H130" s="5">
        <f>MAX('Summary BTS per City'!H130,'Summary BTS per City'!M130,'Summary BTS per City'!R130)</f>
        <v>9</v>
      </c>
      <c r="I130" s="5">
        <f>MAX('Summary BTS per City'!I130,'Summary BTS per City'!N130,'Summary BTS per City'!S130)</f>
        <v>28</v>
      </c>
      <c r="J130" s="5">
        <f>MAX('Summary BTS per City'!J130,'Summary BTS per City'!O130,'Summary BTS per City'!T130)</f>
        <v>0</v>
      </c>
      <c r="K130" s="23">
        <f t="shared" si="9"/>
        <v>0.45454545454545453</v>
      </c>
      <c r="L130" s="23">
        <f t="shared" si="10"/>
        <v>0.20909090909090908</v>
      </c>
      <c r="M130" s="23">
        <f t="shared" si="11"/>
        <v>8.1818181818181818E-2</v>
      </c>
      <c r="N130" s="23">
        <f t="shared" si="12"/>
        <v>0.25454545454545452</v>
      </c>
      <c r="O130" s="23">
        <f t="shared" si="13"/>
        <v>0</v>
      </c>
      <c r="Q130" s="96" t="str">
        <f t="shared" si="15"/>
        <v>WIN</v>
      </c>
      <c r="R130" s="44"/>
      <c r="S130" s="44"/>
      <c r="T130" s="44"/>
      <c r="U130" s="44"/>
    </row>
    <row r="131" spans="1:21" x14ac:dyDescent="0.25">
      <c r="A131" s="1" t="s">
        <v>2</v>
      </c>
      <c r="B131" s="1" t="s">
        <v>232</v>
      </c>
      <c r="C131" s="1" t="s">
        <v>221</v>
      </c>
      <c r="D131" s="1" t="s">
        <v>136</v>
      </c>
      <c r="E131" s="1" t="str">
        <f t="shared" si="8"/>
        <v>BONE BULUKUMBA-BULUKUMBA</v>
      </c>
      <c r="F131" s="5">
        <v>94</v>
      </c>
      <c r="G131" s="5">
        <f>MAX('Summary BTS per City'!G131,'Summary BTS per City'!L131,'Summary BTS per City'!Q131)</f>
        <v>42</v>
      </c>
      <c r="H131" s="5">
        <f>MAX('Summary BTS per City'!H131,'Summary BTS per City'!M131,'Summary BTS per City'!R131)</f>
        <v>51</v>
      </c>
      <c r="I131" s="5">
        <f>MAX('Summary BTS per City'!I131,'Summary BTS per City'!N131,'Summary BTS per City'!S131)</f>
        <v>34</v>
      </c>
      <c r="J131" s="5">
        <f>MAX('Summary BTS per City'!J131,'Summary BTS per City'!O131,'Summary BTS per City'!T131)</f>
        <v>20</v>
      </c>
      <c r="K131" s="23">
        <f t="shared" si="9"/>
        <v>0.39004149377593361</v>
      </c>
      <c r="L131" s="23">
        <f t="shared" si="10"/>
        <v>0.17427385892116182</v>
      </c>
      <c r="M131" s="23">
        <f t="shared" si="11"/>
        <v>0.21161825726141079</v>
      </c>
      <c r="N131" s="23">
        <f t="shared" si="12"/>
        <v>0.14107883817427386</v>
      </c>
      <c r="O131" s="23">
        <f t="shared" si="13"/>
        <v>8.2987551867219914E-2</v>
      </c>
      <c r="Q131" s="96" t="str">
        <f t="shared" si="15"/>
        <v>WIN</v>
      </c>
      <c r="R131" s="44"/>
      <c r="S131" s="44"/>
      <c r="T131" s="44"/>
      <c r="U131" s="44"/>
    </row>
    <row r="132" spans="1:21" x14ac:dyDescent="0.25">
      <c r="A132" s="1" t="s">
        <v>2</v>
      </c>
      <c r="B132" s="1" t="s">
        <v>3</v>
      </c>
      <c r="C132" s="1" t="s">
        <v>3</v>
      </c>
      <c r="D132" s="1" t="s">
        <v>137</v>
      </c>
      <c r="E132" s="1" t="str">
        <f t="shared" si="8"/>
        <v>GORONTALO-BUOL</v>
      </c>
      <c r="F132" s="5">
        <v>29</v>
      </c>
      <c r="G132" s="5">
        <f>MAX('Summary BTS per City'!G132,'Summary BTS per City'!L132,'Summary BTS per City'!Q132)</f>
        <v>0</v>
      </c>
      <c r="H132" s="5">
        <f>MAX('Summary BTS per City'!H132,'Summary BTS per City'!M132,'Summary BTS per City'!R132)</f>
        <v>1</v>
      </c>
      <c r="I132" s="5">
        <f>MAX('Summary BTS per City'!I132,'Summary BTS per City'!N132,'Summary BTS per City'!S132)</f>
        <v>0</v>
      </c>
      <c r="J132" s="5">
        <f>MAX('Summary BTS per City'!J132,'Summary BTS per City'!O132,'Summary BTS per City'!T132)</f>
        <v>0</v>
      </c>
      <c r="K132" s="23">
        <f t="shared" si="9"/>
        <v>0.96666666666666667</v>
      </c>
      <c r="L132" s="23">
        <f t="shared" si="10"/>
        <v>0</v>
      </c>
      <c r="M132" s="23">
        <f t="shared" si="11"/>
        <v>3.3333333333333333E-2</v>
      </c>
      <c r="N132" s="23">
        <f t="shared" si="12"/>
        <v>0</v>
      </c>
      <c r="O132" s="23">
        <f t="shared" si="13"/>
        <v>0</v>
      </c>
      <c r="Q132" s="96" t="str">
        <f t="shared" si="15"/>
        <v>WIN</v>
      </c>
      <c r="R132" s="44"/>
      <c r="S132" s="44"/>
      <c r="T132" s="44"/>
      <c r="U132" s="44"/>
    </row>
    <row r="133" spans="1:21" x14ac:dyDescent="0.25">
      <c r="A133" s="1" t="s">
        <v>2</v>
      </c>
      <c r="B133" s="1" t="s">
        <v>224</v>
      </c>
      <c r="C133" s="1" t="s">
        <v>225</v>
      </c>
      <c r="D133" s="1" t="s">
        <v>138</v>
      </c>
      <c r="E133" s="1" t="str">
        <f t="shared" si="8"/>
        <v>BAU BAU-BUTON</v>
      </c>
      <c r="F133" s="5">
        <v>27</v>
      </c>
      <c r="G133" s="5">
        <f>MAX('Summary BTS per City'!G133,'Summary BTS per City'!L133,'Summary BTS per City'!Q133)</f>
        <v>4</v>
      </c>
      <c r="H133" s="5">
        <f>MAX('Summary BTS per City'!H133,'Summary BTS per City'!M133,'Summary BTS per City'!R133)</f>
        <v>1</v>
      </c>
      <c r="I133" s="5">
        <f>MAX('Summary BTS per City'!I133,'Summary BTS per City'!N133,'Summary BTS per City'!S133)</f>
        <v>0</v>
      </c>
      <c r="J133" s="5">
        <f>MAX('Summary BTS per City'!J133,'Summary BTS per City'!O133,'Summary BTS per City'!T133)</f>
        <v>0</v>
      </c>
      <c r="K133" s="23">
        <f t="shared" si="9"/>
        <v>0.84375</v>
      </c>
      <c r="L133" s="23">
        <f t="shared" si="10"/>
        <v>0.125</v>
      </c>
      <c r="M133" s="23">
        <f t="shared" si="11"/>
        <v>3.125E-2</v>
      </c>
      <c r="N133" s="23">
        <f t="shared" si="12"/>
        <v>0</v>
      </c>
      <c r="O133" s="23">
        <f t="shared" si="13"/>
        <v>0</v>
      </c>
      <c r="Q133" s="96" t="str">
        <f t="shared" si="15"/>
        <v>WIN</v>
      </c>
      <c r="R133" s="44"/>
      <c r="S133" s="44"/>
      <c r="T133" s="44"/>
      <c r="U133" s="44"/>
    </row>
    <row r="134" spans="1:21" x14ac:dyDescent="0.25">
      <c r="A134" s="1" t="s">
        <v>2</v>
      </c>
      <c r="B134" s="1" t="s">
        <v>224</v>
      </c>
      <c r="C134" s="1" t="s">
        <v>225</v>
      </c>
      <c r="D134" s="1" t="s">
        <v>139</v>
      </c>
      <c r="E134" s="1" t="str">
        <f t="shared" ref="E134:E197" si="16">C134&amp;"-"&amp;D134</f>
        <v>BAU BAU-BUTON SELATAN</v>
      </c>
      <c r="F134" s="5">
        <v>11</v>
      </c>
      <c r="G134" s="5">
        <f>MAX('Summary BTS per City'!G134,'Summary BTS per City'!L134,'Summary BTS per City'!Q134)</f>
        <v>1</v>
      </c>
      <c r="H134" s="5">
        <f>MAX('Summary BTS per City'!H134,'Summary BTS per City'!M134,'Summary BTS per City'!R134)</f>
        <v>0</v>
      </c>
      <c r="I134" s="5">
        <f>MAX('Summary BTS per City'!I134,'Summary BTS per City'!N134,'Summary BTS per City'!S134)</f>
        <v>0</v>
      </c>
      <c r="J134" s="5">
        <f>MAX('Summary BTS per City'!J134,'Summary BTS per City'!O134,'Summary BTS per City'!T134)</f>
        <v>0</v>
      </c>
      <c r="K134" s="23">
        <f t="shared" ref="K134:K197" si="17">F134/SUM($F134:$J134)</f>
        <v>0.91666666666666663</v>
      </c>
      <c r="L134" s="23">
        <f t="shared" ref="L134:L197" si="18">G134/SUM($F134:$J134)</f>
        <v>8.3333333333333329E-2</v>
      </c>
      <c r="M134" s="23">
        <f t="shared" ref="M134:M197" si="19">H134/SUM($F134:$J134)</f>
        <v>0</v>
      </c>
      <c r="N134" s="23">
        <f t="shared" ref="N134:N197" si="20">I134/SUM($F134:$J134)</f>
        <v>0</v>
      </c>
      <c r="O134" s="23">
        <f t="shared" ref="O134:O197" si="21">J134/SUM($F134:$J134)</f>
        <v>0</v>
      </c>
      <c r="Q134" s="96" t="str">
        <f t="shared" si="15"/>
        <v>WIN</v>
      </c>
      <c r="R134" s="44"/>
      <c r="S134" s="44"/>
      <c r="T134" s="44"/>
      <c r="U134" s="44"/>
    </row>
    <row r="135" spans="1:21" x14ac:dyDescent="0.25">
      <c r="A135" s="1" t="s">
        <v>2</v>
      </c>
      <c r="B135" s="1" t="s">
        <v>224</v>
      </c>
      <c r="C135" s="1" t="s">
        <v>225</v>
      </c>
      <c r="D135" s="1" t="s">
        <v>140</v>
      </c>
      <c r="E135" s="1" t="str">
        <f t="shared" si="16"/>
        <v>BAU BAU-BUTON TENGAH</v>
      </c>
      <c r="F135" s="5">
        <v>23</v>
      </c>
      <c r="G135" s="5">
        <f>MAX('Summary BTS per City'!G135,'Summary BTS per City'!L135,'Summary BTS per City'!Q135)</f>
        <v>6</v>
      </c>
      <c r="H135" s="5">
        <f>MAX('Summary BTS per City'!H135,'Summary BTS per City'!M135,'Summary BTS per City'!R135)</f>
        <v>3</v>
      </c>
      <c r="I135" s="5">
        <f>MAX('Summary BTS per City'!I135,'Summary BTS per City'!N135,'Summary BTS per City'!S135)</f>
        <v>0</v>
      </c>
      <c r="J135" s="5">
        <f>MAX('Summary BTS per City'!J135,'Summary BTS per City'!O135,'Summary BTS per City'!T135)</f>
        <v>0</v>
      </c>
      <c r="K135" s="23">
        <f t="shared" si="17"/>
        <v>0.71875</v>
      </c>
      <c r="L135" s="23">
        <f t="shared" si="18"/>
        <v>0.1875</v>
      </c>
      <c r="M135" s="23">
        <f t="shared" si="19"/>
        <v>9.375E-2</v>
      </c>
      <c r="N135" s="23">
        <f t="shared" si="20"/>
        <v>0</v>
      </c>
      <c r="O135" s="23">
        <f t="shared" si="21"/>
        <v>0</v>
      </c>
      <c r="Q135" s="96" t="str">
        <f t="shared" si="15"/>
        <v>WIN</v>
      </c>
      <c r="R135" s="44"/>
      <c r="S135" s="44"/>
      <c r="T135" s="44"/>
      <c r="U135" s="44"/>
    </row>
    <row r="136" spans="1:21" x14ac:dyDescent="0.25">
      <c r="A136" s="1" t="s">
        <v>2</v>
      </c>
      <c r="B136" s="1" t="s">
        <v>224</v>
      </c>
      <c r="C136" s="1" t="s">
        <v>225</v>
      </c>
      <c r="D136" s="1" t="s">
        <v>141</v>
      </c>
      <c r="E136" s="1" t="str">
        <f t="shared" si="16"/>
        <v>BAU BAU-BUTON UTARA</v>
      </c>
      <c r="F136" s="5">
        <v>12</v>
      </c>
      <c r="G136" s="5">
        <f>MAX('Summary BTS per City'!G136,'Summary BTS per City'!L136,'Summary BTS per City'!Q136)</f>
        <v>0</v>
      </c>
      <c r="H136" s="5">
        <f>MAX('Summary BTS per City'!H136,'Summary BTS per City'!M136,'Summary BTS per City'!R136)</f>
        <v>1</v>
      </c>
      <c r="I136" s="5">
        <f>MAX('Summary BTS per City'!I136,'Summary BTS per City'!N136,'Summary BTS per City'!S136)</f>
        <v>0</v>
      </c>
      <c r="J136" s="5">
        <f>MAX('Summary BTS per City'!J136,'Summary BTS per City'!O136,'Summary BTS per City'!T136)</f>
        <v>0</v>
      </c>
      <c r="K136" s="23">
        <f t="shared" si="17"/>
        <v>0.92307692307692313</v>
      </c>
      <c r="L136" s="23">
        <f t="shared" si="18"/>
        <v>0</v>
      </c>
      <c r="M136" s="23">
        <f t="shared" si="19"/>
        <v>7.6923076923076927E-2</v>
      </c>
      <c r="N136" s="23">
        <f t="shared" si="20"/>
        <v>0</v>
      </c>
      <c r="O136" s="23">
        <f t="shared" si="21"/>
        <v>0</v>
      </c>
      <c r="Q136" s="96" t="str">
        <f t="shared" si="15"/>
        <v>WIN</v>
      </c>
      <c r="R136" s="44"/>
      <c r="S136" s="44"/>
      <c r="T136" s="44"/>
      <c r="U136" s="44"/>
    </row>
    <row r="137" spans="1:21" x14ac:dyDescent="0.25">
      <c r="A137" s="1" t="s">
        <v>2</v>
      </c>
      <c r="B137" s="1" t="s">
        <v>226</v>
      </c>
      <c r="C137" s="1" t="s">
        <v>226</v>
      </c>
      <c r="D137" s="1" t="s">
        <v>142</v>
      </c>
      <c r="E137" s="1" t="str">
        <f t="shared" si="16"/>
        <v>PALU-DONGGALA</v>
      </c>
      <c r="F137" s="5">
        <v>62</v>
      </c>
      <c r="G137" s="5">
        <f>MAX('Summary BTS per City'!G137,'Summary BTS per City'!L137,'Summary BTS per City'!Q137)</f>
        <v>10</v>
      </c>
      <c r="H137" s="5">
        <f>MAX('Summary BTS per City'!H137,'Summary BTS per City'!M137,'Summary BTS per City'!R137)</f>
        <v>12</v>
      </c>
      <c r="I137" s="5">
        <f>MAX('Summary BTS per City'!I137,'Summary BTS per City'!N137,'Summary BTS per City'!S137)</f>
        <v>0</v>
      </c>
      <c r="J137" s="5">
        <f>MAX('Summary BTS per City'!J137,'Summary BTS per City'!O137,'Summary BTS per City'!T137)</f>
        <v>0</v>
      </c>
      <c r="K137" s="23">
        <f t="shared" si="17"/>
        <v>0.73809523809523814</v>
      </c>
      <c r="L137" s="23">
        <f t="shared" si="18"/>
        <v>0.11904761904761904</v>
      </c>
      <c r="M137" s="23">
        <f t="shared" si="19"/>
        <v>0.14285714285714285</v>
      </c>
      <c r="N137" s="23">
        <f t="shared" si="20"/>
        <v>0</v>
      </c>
      <c r="O137" s="23">
        <f t="shared" si="21"/>
        <v>0</v>
      </c>
      <c r="Q137" s="96" t="str">
        <f t="shared" ref="Q137:Q168" si="22">IF((MAX(F137:J137)=F137),"WIN","LOSE")</f>
        <v>WIN</v>
      </c>
      <c r="R137" s="44"/>
      <c r="S137" s="44"/>
      <c r="T137" s="44"/>
      <c r="U137" s="44"/>
    </row>
    <row r="138" spans="1:21" x14ac:dyDescent="0.25">
      <c r="A138" s="1" t="s">
        <v>2</v>
      </c>
      <c r="B138" s="1" t="s">
        <v>227</v>
      </c>
      <c r="C138" s="1" t="s">
        <v>227</v>
      </c>
      <c r="D138" s="1" t="s">
        <v>143</v>
      </c>
      <c r="E138" s="1" t="str">
        <f t="shared" si="16"/>
        <v>PARE-PARE-ENREKANG</v>
      </c>
      <c r="F138" s="5">
        <v>52</v>
      </c>
      <c r="G138" s="5">
        <f>MAX('Summary BTS per City'!G138,'Summary BTS per City'!L138,'Summary BTS per City'!Q138)</f>
        <v>6</v>
      </c>
      <c r="H138" s="5">
        <f>MAX('Summary BTS per City'!H138,'Summary BTS per City'!M138,'Summary BTS per City'!R138)</f>
        <v>15</v>
      </c>
      <c r="I138" s="5">
        <f>MAX('Summary BTS per City'!I138,'Summary BTS per City'!N138,'Summary BTS per City'!S138)</f>
        <v>21</v>
      </c>
      <c r="J138" s="5">
        <f>MAX('Summary BTS per City'!J138,'Summary BTS per City'!O138,'Summary BTS per City'!T138)</f>
        <v>4</v>
      </c>
      <c r="K138" s="23">
        <f t="shared" si="17"/>
        <v>0.53061224489795922</v>
      </c>
      <c r="L138" s="23">
        <f t="shared" si="18"/>
        <v>6.1224489795918366E-2</v>
      </c>
      <c r="M138" s="23">
        <f t="shared" si="19"/>
        <v>0.15306122448979592</v>
      </c>
      <c r="N138" s="23">
        <f t="shared" si="20"/>
        <v>0.21428571428571427</v>
      </c>
      <c r="O138" s="23">
        <f t="shared" si="21"/>
        <v>4.0816326530612242E-2</v>
      </c>
      <c r="Q138" s="96" t="str">
        <f t="shared" si="22"/>
        <v>WIN</v>
      </c>
      <c r="R138" s="44"/>
      <c r="S138" s="44"/>
      <c r="T138" s="44"/>
      <c r="U138" s="44"/>
    </row>
    <row r="139" spans="1:21" x14ac:dyDescent="0.25">
      <c r="A139" s="1" t="s">
        <v>2</v>
      </c>
      <c r="B139" s="1" t="s">
        <v>3</v>
      </c>
      <c r="C139" s="1" t="s">
        <v>3</v>
      </c>
      <c r="D139" s="1" t="s">
        <v>3</v>
      </c>
      <c r="E139" s="1" t="str">
        <f t="shared" si="16"/>
        <v>GORONTALO-GORONTALO</v>
      </c>
      <c r="F139" s="5">
        <v>94</v>
      </c>
      <c r="G139" s="5">
        <f>MAX('Summary BTS per City'!G139,'Summary BTS per City'!L139,'Summary BTS per City'!Q139)</f>
        <v>33</v>
      </c>
      <c r="H139" s="5">
        <f>MAX('Summary BTS per City'!H139,'Summary BTS per City'!M139,'Summary BTS per City'!R139)</f>
        <v>13</v>
      </c>
      <c r="I139" s="5">
        <f>MAX('Summary BTS per City'!I139,'Summary BTS per City'!N139,'Summary BTS per City'!S139)</f>
        <v>55</v>
      </c>
      <c r="J139" s="5">
        <f>MAX('Summary BTS per City'!J139,'Summary BTS per City'!O139,'Summary BTS per City'!T139)</f>
        <v>0</v>
      </c>
      <c r="K139" s="23">
        <f t="shared" si="17"/>
        <v>0.48205128205128206</v>
      </c>
      <c r="L139" s="23">
        <f t="shared" si="18"/>
        <v>0.16923076923076924</v>
      </c>
      <c r="M139" s="23">
        <f t="shared" si="19"/>
        <v>6.6666666666666666E-2</v>
      </c>
      <c r="N139" s="23">
        <f t="shared" si="20"/>
        <v>0.28205128205128205</v>
      </c>
      <c r="O139" s="23">
        <f t="shared" si="21"/>
        <v>0</v>
      </c>
      <c r="Q139" s="96" t="str">
        <f t="shared" si="22"/>
        <v>WIN</v>
      </c>
      <c r="R139" s="44"/>
      <c r="S139" s="44"/>
      <c r="T139" s="44"/>
      <c r="U139" s="44"/>
    </row>
    <row r="140" spans="1:21" x14ac:dyDescent="0.25">
      <c r="A140" s="1" t="s">
        <v>2</v>
      </c>
      <c r="B140" s="1" t="s">
        <v>3</v>
      </c>
      <c r="C140" s="1" t="s">
        <v>3</v>
      </c>
      <c r="D140" s="1" t="s">
        <v>144</v>
      </c>
      <c r="E140" s="1" t="str">
        <f t="shared" si="16"/>
        <v>GORONTALO-GORONTALO UTARA</v>
      </c>
      <c r="F140" s="5">
        <v>32</v>
      </c>
      <c r="G140" s="5">
        <f>MAX('Summary BTS per City'!G140,'Summary BTS per City'!L140,'Summary BTS per City'!Q140)</f>
        <v>5</v>
      </c>
      <c r="H140" s="5">
        <f>MAX('Summary BTS per City'!H140,'Summary BTS per City'!M140,'Summary BTS per City'!R140)</f>
        <v>3</v>
      </c>
      <c r="I140" s="5">
        <f>MAX('Summary BTS per City'!I140,'Summary BTS per City'!N140,'Summary BTS per City'!S140)</f>
        <v>18</v>
      </c>
      <c r="J140" s="5">
        <f>MAX('Summary BTS per City'!J140,'Summary BTS per City'!O140,'Summary BTS per City'!T140)</f>
        <v>0</v>
      </c>
      <c r="K140" s="23">
        <f t="shared" si="17"/>
        <v>0.55172413793103448</v>
      </c>
      <c r="L140" s="23">
        <f t="shared" si="18"/>
        <v>8.6206896551724144E-2</v>
      </c>
      <c r="M140" s="23">
        <f t="shared" si="19"/>
        <v>5.1724137931034482E-2</v>
      </c>
      <c r="N140" s="23">
        <f t="shared" si="20"/>
        <v>0.31034482758620691</v>
      </c>
      <c r="O140" s="23">
        <f t="shared" si="21"/>
        <v>0</v>
      </c>
      <c r="Q140" s="96" t="str">
        <f t="shared" si="22"/>
        <v>WIN</v>
      </c>
      <c r="R140" s="44"/>
      <c r="S140" s="44"/>
      <c r="T140" s="44"/>
      <c r="U140" s="44"/>
    </row>
    <row r="141" spans="1:21" x14ac:dyDescent="0.25">
      <c r="A141" s="1" t="s">
        <v>2</v>
      </c>
      <c r="B141" s="1" t="s">
        <v>232</v>
      </c>
      <c r="C141" s="1" t="s">
        <v>145</v>
      </c>
      <c r="D141" s="1" t="s">
        <v>145</v>
      </c>
      <c r="E141" s="1" t="str">
        <f t="shared" si="16"/>
        <v>GOWA-GOWA</v>
      </c>
      <c r="F141" s="5">
        <v>144</v>
      </c>
      <c r="G141" s="5">
        <f>MAX('Summary BTS per City'!G141,'Summary BTS per City'!L141,'Summary BTS per City'!Q141)</f>
        <v>60</v>
      </c>
      <c r="H141" s="5">
        <f>MAX('Summary BTS per City'!H141,'Summary BTS per City'!M141,'Summary BTS per City'!R141)</f>
        <v>130</v>
      </c>
      <c r="I141" s="5">
        <f>MAX('Summary BTS per City'!I141,'Summary BTS per City'!N141,'Summary BTS per City'!S141)</f>
        <v>95</v>
      </c>
      <c r="J141" s="5">
        <f>MAX('Summary BTS per City'!J141,'Summary BTS per City'!O141,'Summary BTS per City'!T141)</f>
        <v>73</v>
      </c>
      <c r="K141" s="23">
        <f t="shared" si="17"/>
        <v>0.28685258964143429</v>
      </c>
      <c r="L141" s="23">
        <f t="shared" si="18"/>
        <v>0.11952191235059761</v>
      </c>
      <c r="M141" s="23">
        <f t="shared" si="19"/>
        <v>0.25896414342629481</v>
      </c>
      <c r="N141" s="23">
        <f t="shared" si="20"/>
        <v>0.18924302788844621</v>
      </c>
      <c r="O141" s="23">
        <f t="shared" si="21"/>
        <v>0.1454183266932271</v>
      </c>
      <c r="Q141" s="96" t="str">
        <f t="shared" si="22"/>
        <v>WIN</v>
      </c>
      <c r="R141" s="44"/>
      <c r="S141" s="44"/>
      <c r="T141" s="44"/>
      <c r="U141" s="44"/>
    </row>
    <row r="142" spans="1:21" x14ac:dyDescent="0.25">
      <c r="A142" s="1" t="s">
        <v>2</v>
      </c>
      <c r="B142" s="1" t="s">
        <v>229</v>
      </c>
      <c r="C142" s="1" t="s">
        <v>228</v>
      </c>
      <c r="D142" s="1" t="s">
        <v>146</v>
      </c>
      <c r="E142" s="1" t="str">
        <f t="shared" si="16"/>
        <v>TERNATE-HALMAHERA BARAT</v>
      </c>
      <c r="F142" s="5">
        <v>12</v>
      </c>
      <c r="G142" s="5">
        <f>MAX('Summary BTS per City'!G142,'Summary BTS per City'!L142,'Summary BTS per City'!Q142)</f>
        <v>0</v>
      </c>
      <c r="H142" s="5">
        <f>MAX('Summary BTS per City'!H142,'Summary BTS per City'!M142,'Summary BTS per City'!R142)</f>
        <v>7</v>
      </c>
      <c r="I142" s="5">
        <f>MAX('Summary BTS per City'!I142,'Summary BTS per City'!N142,'Summary BTS per City'!S142)</f>
        <v>0</v>
      </c>
      <c r="J142" s="5">
        <f>MAX('Summary BTS per City'!J142,'Summary BTS per City'!O142,'Summary BTS per City'!T142)</f>
        <v>0</v>
      </c>
      <c r="K142" s="23">
        <f t="shared" si="17"/>
        <v>0.63157894736842102</v>
      </c>
      <c r="L142" s="23">
        <f t="shared" si="18"/>
        <v>0</v>
      </c>
      <c r="M142" s="23">
        <f t="shared" si="19"/>
        <v>0.36842105263157893</v>
      </c>
      <c r="N142" s="23">
        <f t="shared" si="20"/>
        <v>0</v>
      </c>
      <c r="O142" s="23">
        <f t="shared" si="21"/>
        <v>0</v>
      </c>
      <c r="Q142" s="96" t="str">
        <f t="shared" si="22"/>
        <v>WIN</v>
      </c>
      <c r="R142" s="44"/>
      <c r="S142" s="44"/>
      <c r="T142" s="44"/>
      <c r="U142" s="44"/>
    </row>
    <row r="143" spans="1:21" x14ac:dyDescent="0.25">
      <c r="A143" s="1" t="s">
        <v>2</v>
      </c>
      <c r="B143" s="1" t="s">
        <v>229</v>
      </c>
      <c r="C143" s="1" t="s">
        <v>228</v>
      </c>
      <c r="D143" s="1" t="s">
        <v>147</v>
      </c>
      <c r="E143" s="1" t="str">
        <f t="shared" si="16"/>
        <v>TERNATE-HALMAHERA SELATAN</v>
      </c>
      <c r="F143" s="5">
        <v>41</v>
      </c>
      <c r="G143" s="5">
        <f>MAX('Summary BTS per City'!G143,'Summary BTS per City'!L143,'Summary BTS per City'!Q143)</f>
        <v>0</v>
      </c>
      <c r="H143" s="5">
        <f>MAX('Summary BTS per City'!H143,'Summary BTS per City'!M143,'Summary BTS per City'!R143)</f>
        <v>2</v>
      </c>
      <c r="I143" s="5">
        <f>MAX('Summary BTS per City'!I143,'Summary BTS per City'!N143,'Summary BTS per City'!S143)</f>
        <v>0</v>
      </c>
      <c r="J143" s="5">
        <f>MAX('Summary BTS per City'!J143,'Summary BTS per City'!O143,'Summary BTS per City'!T143)</f>
        <v>0</v>
      </c>
      <c r="K143" s="23">
        <f t="shared" si="17"/>
        <v>0.95348837209302328</v>
      </c>
      <c r="L143" s="23">
        <f t="shared" si="18"/>
        <v>0</v>
      </c>
      <c r="M143" s="23">
        <f t="shared" si="19"/>
        <v>4.6511627906976744E-2</v>
      </c>
      <c r="N143" s="23">
        <f t="shared" si="20"/>
        <v>0</v>
      </c>
      <c r="O143" s="23">
        <f t="shared" si="21"/>
        <v>0</v>
      </c>
      <c r="Q143" s="96" t="str">
        <f t="shared" si="22"/>
        <v>WIN</v>
      </c>
      <c r="R143" s="44"/>
      <c r="S143" s="44"/>
      <c r="T143" s="44"/>
      <c r="U143" s="44"/>
    </row>
    <row r="144" spans="1:21" x14ac:dyDescent="0.25">
      <c r="A144" s="1" t="s">
        <v>2</v>
      </c>
      <c r="B144" s="1" t="s">
        <v>229</v>
      </c>
      <c r="C144" s="1" t="s">
        <v>228</v>
      </c>
      <c r="D144" s="1" t="s">
        <v>148</v>
      </c>
      <c r="E144" s="1" t="str">
        <f t="shared" si="16"/>
        <v>TERNATE-HALMAHERA TENGAH</v>
      </c>
      <c r="F144" s="5">
        <v>8</v>
      </c>
      <c r="G144" s="5">
        <f>MAX('Summary BTS per City'!G144,'Summary BTS per City'!L144,'Summary BTS per City'!Q144)</f>
        <v>0</v>
      </c>
      <c r="H144" s="5">
        <f>MAX('Summary BTS per City'!H144,'Summary BTS per City'!M144,'Summary BTS per City'!R144)</f>
        <v>0</v>
      </c>
      <c r="I144" s="5">
        <f>MAX('Summary BTS per City'!I144,'Summary BTS per City'!N144,'Summary BTS per City'!S144)</f>
        <v>0</v>
      </c>
      <c r="J144" s="5">
        <f>MAX('Summary BTS per City'!J144,'Summary BTS per City'!O144,'Summary BTS per City'!T144)</f>
        <v>0</v>
      </c>
      <c r="K144" s="23">
        <f t="shared" si="17"/>
        <v>1</v>
      </c>
      <c r="L144" s="23">
        <f t="shared" si="18"/>
        <v>0</v>
      </c>
      <c r="M144" s="23">
        <f t="shared" si="19"/>
        <v>0</v>
      </c>
      <c r="N144" s="23">
        <f t="shared" si="20"/>
        <v>0</v>
      </c>
      <c r="O144" s="23">
        <f t="shared" si="21"/>
        <v>0</v>
      </c>
      <c r="Q144" s="96" t="str">
        <f t="shared" si="22"/>
        <v>WIN</v>
      </c>
      <c r="R144" s="44"/>
      <c r="S144" s="44"/>
      <c r="T144" s="44"/>
      <c r="U144" s="44"/>
    </row>
    <row r="145" spans="1:21" x14ac:dyDescent="0.25">
      <c r="A145" s="1" t="s">
        <v>2</v>
      </c>
      <c r="B145" s="1" t="s">
        <v>229</v>
      </c>
      <c r="C145" s="1" t="s">
        <v>228</v>
      </c>
      <c r="D145" s="1" t="s">
        <v>149</v>
      </c>
      <c r="E145" s="1" t="str">
        <f t="shared" si="16"/>
        <v>TERNATE-HALMAHERA TIMUR</v>
      </c>
      <c r="F145" s="5">
        <v>18</v>
      </c>
      <c r="G145" s="5">
        <f>MAX('Summary BTS per City'!G145,'Summary BTS per City'!L145,'Summary BTS per City'!Q145)</f>
        <v>0</v>
      </c>
      <c r="H145" s="5">
        <f>MAX('Summary BTS per City'!H145,'Summary BTS per City'!M145,'Summary BTS per City'!R145)</f>
        <v>1</v>
      </c>
      <c r="I145" s="5">
        <f>MAX('Summary BTS per City'!I145,'Summary BTS per City'!N145,'Summary BTS per City'!S145)</f>
        <v>0</v>
      </c>
      <c r="J145" s="5">
        <f>MAX('Summary BTS per City'!J145,'Summary BTS per City'!O145,'Summary BTS per City'!T145)</f>
        <v>0</v>
      </c>
      <c r="K145" s="23">
        <f t="shared" si="17"/>
        <v>0.94736842105263153</v>
      </c>
      <c r="L145" s="23">
        <f t="shared" si="18"/>
        <v>0</v>
      </c>
      <c r="M145" s="23">
        <f t="shared" si="19"/>
        <v>5.2631578947368418E-2</v>
      </c>
      <c r="N145" s="23">
        <f t="shared" si="20"/>
        <v>0</v>
      </c>
      <c r="O145" s="23">
        <f t="shared" si="21"/>
        <v>0</v>
      </c>
      <c r="Q145" s="96" t="str">
        <f t="shared" si="22"/>
        <v>WIN</v>
      </c>
      <c r="R145" s="44"/>
      <c r="S145" s="44"/>
      <c r="T145" s="44"/>
      <c r="U145" s="44"/>
    </row>
    <row r="146" spans="1:21" x14ac:dyDescent="0.25">
      <c r="A146" s="1" t="s">
        <v>2</v>
      </c>
      <c r="B146" s="1" t="s">
        <v>229</v>
      </c>
      <c r="C146" s="1" t="s">
        <v>228</v>
      </c>
      <c r="D146" s="1" t="s">
        <v>150</v>
      </c>
      <c r="E146" s="1" t="str">
        <f t="shared" si="16"/>
        <v>TERNATE-HALMAHERA UTARA</v>
      </c>
      <c r="F146" s="5">
        <v>39</v>
      </c>
      <c r="G146" s="5">
        <f>MAX('Summary BTS per City'!G146,'Summary BTS per City'!L146,'Summary BTS per City'!Q146)</f>
        <v>0</v>
      </c>
      <c r="H146" s="5">
        <f>MAX('Summary BTS per City'!H146,'Summary BTS per City'!M146,'Summary BTS per City'!R146)</f>
        <v>9</v>
      </c>
      <c r="I146" s="5">
        <f>MAX('Summary BTS per City'!I146,'Summary BTS per City'!N146,'Summary BTS per City'!S146)</f>
        <v>0</v>
      </c>
      <c r="J146" s="5">
        <f>MAX('Summary BTS per City'!J146,'Summary BTS per City'!O146,'Summary BTS per City'!T146)</f>
        <v>0</v>
      </c>
      <c r="K146" s="23">
        <f t="shared" si="17"/>
        <v>0.8125</v>
      </c>
      <c r="L146" s="23">
        <f t="shared" si="18"/>
        <v>0</v>
      </c>
      <c r="M146" s="23">
        <f t="shared" si="19"/>
        <v>0.1875</v>
      </c>
      <c r="N146" s="23">
        <f t="shared" si="20"/>
        <v>0</v>
      </c>
      <c r="O146" s="23">
        <f t="shared" si="21"/>
        <v>0</v>
      </c>
      <c r="Q146" s="96" t="str">
        <f t="shared" si="22"/>
        <v>WIN</v>
      </c>
      <c r="R146" s="44"/>
      <c r="S146" s="44"/>
      <c r="T146" s="44"/>
      <c r="U146" s="44"/>
    </row>
    <row r="147" spans="1:21" x14ac:dyDescent="0.25">
      <c r="A147" s="1" t="s">
        <v>2</v>
      </c>
      <c r="B147" s="1" t="s">
        <v>232</v>
      </c>
      <c r="C147" s="1" t="s">
        <v>145</v>
      </c>
      <c r="D147" s="1" t="s">
        <v>151</v>
      </c>
      <c r="E147" s="1" t="str">
        <f t="shared" si="16"/>
        <v>GOWA-JENEPONTO</v>
      </c>
      <c r="F147" s="5">
        <v>77</v>
      </c>
      <c r="G147" s="5">
        <f>MAX('Summary BTS per City'!G147,'Summary BTS per City'!L147,'Summary BTS per City'!Q147)</f>
        <v>29</v>
      </c>
      <c r="H147" s="5">
        <f>MAX('Summary BTS per City'!H147,'Summary BTS per City'!M147,'Summary BTS per City'!R147)</f>
        <v>32</v>
      </c>
      <c r="I147" s="5">
        <f>MAX('Summary BTS per City'!I147,'Summary BTS per City'!N147,'Summary BTS per City'!S147)</f>
        <v>22</v>
      </c>
      <c r="J147" s="5">
        <f>MAX('Summary BTS per City'!J147,'Summary BTS per City'!O147,'Summary BTS per City'!T147)</f>
        <v>21</v>
      </c>
      <c r="K147" s="23">
        <f t="shared" si="17"/>
        <v>0.425414364640884</v>
      </c>
      <c r="L147" s="23">
        <f t="shared" si="18"/>
        <v>0.16022099447513813</v>
      </c>
      <c r="M147" s="23">
        <f t="shared" si="19"/>
        <v>0.17679558011049723</v>
      </c>
      <c r="N147" s="23">
        <f t="shared" si="20"/>
        <v>0.12154696132596685</v>
      </c>
      <c r="O147" s="23">
        <f t="shared" si="21"/>
        <v>0.11602209944751381</v>
      </c>
      <c r="Q147" s="96" t="str">
        <f t="shared" si="22"/>
        <v>WIN</v>
      </c>
      <c r="R147" s="44"/>
      <c r="S147" s="44"/>
      <c r="T147" s="44"/>
      <c r="U147" s="44"/>
    </row>
    <row r="148" spans="1:21" x14ac:dyDescent="0.25">
      <c r="A148" s="1" t="s">
        <v>2</v>
      </c>
      <c r="B148" s="1" t="s">
        <v>229</v>
      </c>
      <c r="C148" s="1" t="s">
        <v>223</v>
      </c>
      <c r="D148" s="1" t="s">
        <v>152</v>
      </c>
      <c r="E148" s="1" t="str">
        <f t="shared" si="16"/>
        <v>BITUNG MINAHASA TALAUD-KEPULAUAN SANGIHE</v>
      </c>
      <c r="F148" s="5">
        <v>36</v>
      </c>
      <c r="G148" s="5">
        <f>MAX('Summary BTS per City'!G148,'Summary BTS per City'!L148,'Summary BTS per City'!Q148)</f>
        <v>0</v>
      </c>
      <c r="H148" s="5">
        <f>MAX('Summary BTS per City'!H148,'Summary BTS per City'!M148,'Summary BTS per City'!R148)</f>
        <v>2</v>
      </c>
      <c r="I148" s="5">
        <f>MAX('Summary BTS per City'!I148,'Summary BTS per City'!N148,'Summary BTS per City'!S148)</f>
        <v>0</v>
      </c>
      <c r="J148" s="5">
        <f>MAX('Summary BTS per City'!J148,'Summary BTS per City'!O148,'Summary BTS per City'!T148)</f>
        <v>0</v>
      </c>
      <c r="K148" s="23">
        <f t="shared" si="17"/>
        <v>0.94736842105263153</v>
      </c>
      <c r="L148" s="23">
        <f t="shared" si="18"/>
        <v>0</v>
      </c>
      <c r="M148" s="23">
        <f t="shared" si="19"/>
        <v>5.2631578947368418E-2</v>
      </c>
      <c r="N148" s="23">
        <f t="shared" si="20"/>
        <v>0</v>
      </c>
      <c r="O148" s="23">
        <f t="shared" si="21"/>
        <v>0</v>
      </c>
      <c r="Q148" s="96" t="str">
        <f t="shared" si="22"/>
        <v>WIN</v>
      </c>
      <c r="R148" s="44"/>
      <c r="S148" s="44"/>
      <c r="T148" s="44"/>
      <c r="U148" s="44"/>
    </row>
    <row r="149" spans="1:21" x14ac:dyDescent="0.25">
      <c r="A149" s="1" t="s">
        <v>2</v>
      </c>
      <c r="B149" s="1" t="s">
        <v>232</v>
      </c>
      <c r="C149" s="1" t="s">
        <v>221</v>
      </c>
      <c r="D149" s="1" t="s">
        <v>220</v>
      </c>
      <c r="E149" s="1" t="str">
        <f t="shared" si="16"/>
        <v>BONE BULUKUMBA-KEPULAUAN SELAYAR</v>
      </c>
      <c r="F149" s="5">
        <v>31</v>
      </c>
      <c r="G149" s="5">
        <f>MAX('Summary BTS per City'!G149,'Summary BTS per City'!L149,'Summary BTS per City'!Q149)</f>
        <v>7</v>
      </c>
      <c r="H149" s="5">
        <f>MAX('Summary BTS per City'!H149,'Summary BTS per City'!M149,'Summary BTS per City'!R149)</f>
        <v>15</v>
      </c>
      <c r="I149" s="5">
        <f>MAX('Summary BTS per City'!I149,'Summary BTS per City'!N149,'Summary BTS per City'!S149)</f>
        <v>0</v>
      </c>
      <c r="J149" s="5">
        <f>MAX('Summary BTS per City'!J149,'Summary BTS per City'!O149,'Summary BTS per City'!T149)</f>
        <v>0</v>
      </c>
      <c r="K149" s="23">
        <f t="shared" si="17"/>
        <v>0.58490566037735847</v>
      </c>
      <c r="L149" s="23">
        <f t="shared" si="18"/>
        <v>0.13207547169811321</v>
      </c>
      <c r="M149" s="23">
        <f t="shared" si="19"/>
        <v>0.28301886792452829</v>
      </c>
      <c r="N149" s="23">
        <f t="shared" si="20"/>
        <v>0</v>
      </c>
      <c r="O149" s="23">
        <f t="shared" si="21"/>
        <v>0</v>
      </c>
      <c r="Q149" s="96" t="str">
        <f t="shared" si="22"/>
        <v>WIN</v>
      </c>
      <c r="R149" s="44"/>
      <c r="S149" s="44"/>
      <c r="T149" s="44"/>
      <c r="U149" s="44"/>
    </row>
    <row r="150" spans="1:21" x14ac:dyDescent="0.25">
      <c r="A150" s="1" t="s">
        <v>2</v>
      </c>
      <c r="B150" s="1" t="s">
        <v>229</v>
      </c>
      <c r="C150" s="1" t="s">
        <v>228</v>
      </c>
      <c r="D150" s="1" t="s">
        <v>153</v>
      </c>
      <c r="E150" s="1" t="str">
        <f t="shared" si="16"/>
        <v>TERNATE-KEPULAUAN SULA</v>
      </c>
      <c r="F150" s="5">
        <v>12</v>
      </c>
      <c r="G150" s="5">
        <f>MAX('Summary BTS per City'!G150,'Summary BTS per City'!L150,'Summary BTS per City'!Q150)</f>
        <v>0</v>
      </c>
      <c r="H150" s="5">
        <f>MAX('Summary BTS per City'!H150,'Summary BTS per City'!M150,'Summary BTS per City'!R150)</f>
        <v>1</v>
      </c>
      <c r="I150" s="5">
        <f>MAX('Summary BTS per City'!I150,'Summary BTS per City'!N150,'Summary BTS per City'!S150)</f>
        <v>0</v>
      </c>
      <c r="J150" s="5">
        <f>MAX('Summary BTS per City'!J150,'Summary BTS per City'!O150,'Summary BTS per City'!T150)</f>
        <v>0</v>
      </c>
      <c r="K150" s="23">
        <f t="shared" si="17"/>
        <v>0.92307692307692313</v>
      </c>
      <c r="L150" s="23">
        <f t="shared" si="18"/>
        <v>0</v>
      </c>
      <c r="M150" s="23">
        <f t="shared" si="19"/>
        <v>7.6923076923076927E-2</v>
      </c>
      <c r="N150" s="23">
        <f t="shared" si="20"/>
        <v>0</v>
      </c>
      <c r="O150" s="23">
        <f t="shared" si="21"/>
        <v>0</v>
      </c>
      <c r="Q150" s="96" t="str">
        <f t="shared" si="22"/>
        <v>WIN</v>
      </c>
      <c r="R150" s="44"/>
      <c r="S150" s="44"/>
      <c r="T150" s="44"/>
      <c r="U150" s="44"/>
    </row>
    <row r="151" spans="1:21" x14ac:dyDescent="0.25">
      <c r="A151" s="1" t="s">
        <v>2</v>
      </c>
      <c r="B151" s="1" t="s">
        <v>229</v>
      </c>
      <c r="C151" s="1" t="s">
        <v>223</v>
      </c>
      <c r="D151" s="1" t="s">
        <v>154</v>
      </c>
      <c r="E151" s="1" t="str">
        <f t="shared" si="16"/>
        <v>BITUNG MINAHASA TALAUD-KEPULAUAN TALAUD</v>
      </c>
      <c r="F151" s="5">
        <v>18</v>
      </c>
      <c r="G151" s="5">
        <f>MAX('Summary BTS per City'!G151,'Summary BTS per City'!L151,'Summary BTS per City'!Q151)</f>
        <v>0</v>
      </c>
      <c r="H151" s="5">
        <f>MAX('Summary BTS per City'!H151,'Summary BTS per City'!M151,'Summary BTS per City'!R151)</f>
        <v>0</v>
      </c>
      <c r="I151" s="5">
        <f>MAX('Summary BTS per City'!I151,'Summary BTS per City'!N151,'Summary BTS per City'!S151)</f>
        <v>0</v>
      </c>
      <c r="J151" s="5">
        <f>MAX('Summary BTS per City'!J151,'Summary BTS per City'!O151,'Summary BTS per City'!T151)</f>
        <v>0</v>
      </c>
      <c r="K151" s="23">
        <f t="shared" si="17"/>
        <v>1</v>
      </c>
      <c r="L151" s="23">
        <f t="shared" si="18"/>
        <v>0</v>
      </c>
      <c r="M151" s="23">
        <f t="shared" si="19"/>
        <v>0</v>
      </c>
      <c r="N151" s="23">
        <f t="shared" si="20"/>
        <v>0</v>
      </c>
      <c r="O151" s="23">
        <f t="shared" si="21"/>
        <v>0</v>
      </c>
      <c r="Q151" s="96" t="str">
        <f t="shared" si="22"/>
        <v>WIN</v>
      </c>
      <c r="R151" s="44"/>
      <c r="S151" s="44"/>
      <c r="T151" s="44"/>
      <c r="U151" s="44"/>
    </row>
    <row r="152" spans="1:21" x14ac:dyDescent="0.25">
      <c r="A152" s="30" t="s">
        <v>2</v>
      </c>
      <c r="B152" s="30" t="s">
        <v>224</v>
      </c>
      <c r="C152" s="30" t="s">
        <v>224</v>
      </c>
      <c r="D152" s="30" t="s">
        <v>155</v>
      </c>
      <c r="E152" s="30" t="str">
        <f t="shared" si="16"/>
        <v>KENDARI-KOLAKA</v>
      </c>
      <c r="F152" s="5">
        <v>28</v>
      </c>
      <c r="G152" s="5">
        <f>MAX('Summary BTS per City'!G152,'Summary BTS per City'!L152,'Summary BTS per City'!Q152)</f>
        <v>4</v>
      </c>
      <c r="H152" s="5">
        <f>MAX('Summary BTS per City'!H152,'Summary BTS per City'!M152,'Summary BTS per City'!R152)</f>
        <v>15</v>
      </c>
      <c r="I152" s="5">
        <f>MAX('Summary BTS per City'!I152,'Summary BTS per City'!N152,'Summary BTS per City'!S152)</f>
        <v>0</v>
      </c>
      <c r="J152" s="5">
        <f>MAX('Summary BTS per City'!J152,'Summary BTS per City'!O152,'Summary BTS per City'!T152)</f>
        <v>0</v>
      </c>
      <c r="K152" s="23">
        <f t="shared" si="17"/>
        <v>0.5957446808510638</v>
      </c>
      <c r="L152" s="23">
        <f t="shared" si="18"/>
        <v>8.5106382978723402E-2</v>
      </c>
      <c r="M152" s="23">
        <f t="shared" si="19"/>
        <v>0.31914893617021278</v>
      </c>
      <c r="N152" s="23">
        <f t="shared" si="20"/>
        <v>0</v>
      </c>
      <c r="O152" s="23">
        <f t="shared" si="21"/>
        <v>0</v>
      </c>
      <c r="Q152" s="96" t="str">
        <f t="shared" si="22"/>
        <v>WIN</v>
      </c>
      <c r="R152" s="44"/>
      <c r="S152" s="44"/>
      <c r="T152" s="44"/>
      <c r="U152" s="44"/>
    </row>
    <row r="153" spans="1:21" x14ac:dyDescent="0.25">
      <c r="A153" s="1" t="s">
        <v>2</v>
      </c>
      <c r="B153" s="1" t="s">
        <v>224</v>
      </c>
      <c r="C153" s="1" t="s">
        <v>157</v>
      </c>
      <c r="D153" s="1" t="s">
        <v>155</v>
      </c>
      <c r="E153" s="1" t="str">
        <f t="shared" si="16"/>
        <v>KOLAKA UTARA-KOLAKA</v>
      </c>
      <c r="F153" s="5">
        <v>37</v>
      </c>
      <c r="G153" s="5">
        <f>MAX('Summary BTS per City'!G153,'Summary BTS per City'!L153,'Summary BTS per City'!Q153)</f>
        <v>15</v>
      </c>
      <c r="H153" s="5">
        <f>MAX('Summary BTS per City'!H153,'Summary BTS per City'!M153,'Summary BTS per City'!R153)</f>
        <v>15</v>
      </c>
      <c r="I153" s="5">
        <f>MAX('Summary BTS per City'!I153,'Summary BTS per City'!N153,'Summary BTS per City'!S153)</f>
        <v>0</v>
      </c>
      <c r="J153" s="5">
        <f>MAX('Summary BTS per City'!J153,'Summary BTS per City'!O153,'Summary BTS per City'!T153)</f>
        <v>0</v>
      </c>
      <c r="K153" s="23">
        <f t="shared" si="17"/>
        <v>0.55223880597014929</v>
      </c>
      <c r="L153" s="23">
        <f t="shared" si="18"/>
        <v>0.22388059701492538</v>
      </c>
      <c r="M153" s="23">
        <f t="shared" si="19"/>
        <v>0.22388059701492538</v>
      </c>
      <c r="N153" s="23">
        <f t="shared" si="20"/>
        <v>0</v>
      </c>
      <c r="O153" s="23">
        <f t="shared" si="21"/>
        <v>0</v>
      </c>
      <c r="Q153" s="96" t="str">
        <f t="shared" si="22"/>
        <v>WIN</v>
      </c>
      <c r="R153" s="44"/>
      <c r="S153" s="44"/>
      <c r="T153" s="44"/>
      <c r="U153" s="44"/>
    </row>
    <row r="154" spans="1:21" x14ac:dyDescent="0.25">
      <c r="A154" s="1" t="s">
        <v>2</v>
      </c>
      <c r="B154" s="1" t="s">
        <v>224</v>
      </c>
      <c r="C154" s="1" t="s">
        <v>224</v>
      </c>
      <c r="D154" s="1" t="s">
        <v>156</v>
      </c>
      <c r="E154" s="1" t="str">
        <f t="shared" si="16"/>
        <v>KENDARI-KOLAKA TIMUR</v>
      </c>
      <c r="F154" s="5">
        <v>23</v>
      </c>
      <c r="G154" s="5">
        <f>MAX('Summary BTS per City'!G154,'Summary BTS per City'!L154,'Summary BTS per City'!Q154)</f>
        <v>2</v>
      </c>
      <c r="H154" s="5">
        <f>MAX('Summary BTS per City'!H154,'Summary BTS per City'!M154,'Summary BTS per City'!R154)</f>
        <v>3</v>
      </c>
      <c r="I154" s="5">
        <f>MAX('Summary BTS per City'!I154,'Summary BTS per City'!N154,'Summary BTS per City'!S154)</f>
        <v>0</v>
      </c>
      <c r="J154" s="5">
        <f>MAX('Summary BTS per City'!J154,'Summary BTS per City'!O154,'Summary BTS per City'!T154)</f>
        <v>0</v>
      </c>
      <c r="K154" s="23">
        <f t="shared" si="17"/>
        <v>0.8214285714285714</v>
      </c>
      <c r="L154" s="23">
        <f t="shared" si="18"/>
        <v>7.1428571428571425E-2</v>
      </c>
      <c r="M154" s="23">
        <f t="shared" si="19"/>
        <v>0.10714285714285714</v>
      </c>
      <c r="N154" s="23">
        <f t="shared" si="20"/>
        <v>0</v>
      </c>
      <c r="O154" s="23">
        <f t="shared" si="21"/>
        <v>0</v>
      </c>
      <c r="Q154" s="96" t="str">
        <f t="shared" si="22"/>
        <v>WIN</v>
      </c>
      <c r="R154" s="44"/>
      <c r="S154" s="44"/>
      <c r="T154" s="44"/>
      <c r="U154" s="44"/>
    </row>
    <row r="155" spans="1:21" x14ac:dyDescent="0.25">
      <c r="A155" s="1" t="s">
        <v>2</v>
      </c>
      <c r="B155" s="1" t="s">
        <v>224</v>
      </c>
      <c r="C155" s="1" t="s">
        <v>157</v>
      </c>
      <c r="D155" s="1" t="s">
        <v>157</v>
      </c>
      <c r="E155" s="1" t="str">
        <f t="shared" si="16"/>
        <v>KOLAKA UTARA-KOLAKA UTARA</v>
      </c>
      <c r="F155" s="5">
        <v>39</v>
      </c>
      <c r="G155" s="5">
        <f>MAX('Summary BTS per City'!G155,'Summary BTS per City'!L155,'Summary BTS per City'!Q155)</f>
        <v>1</v>
      </c>
      <c r="H155" s="5">
        <f>MAX('Summary BTS per City'!H155,'Summary BTS per City'!M155,'Summary BTS per City'!R155)</f>
        <v>8</v>
      </c>
      <c r="I155" s="5">
        <f>MAX('Summary BTS per City'!I155,'Summary BTS per City'!N155,'Summary BTS per City'!S155)</f>
        <v>0</v>
      </c>
      <c r="J155" s="5">
        <f>MAX('Summary BTS per City'!J155,'Summary BTS per City'!O155,'Summary BTS per City'!T155)</f>
        <v>0</v>
      </c>
      <c r="K155" s="23">
        <f t="shared" si="17"/>
        <v>0.8125</v>
      </c>
      <c r="L155" s="23">
        <f t="shared" si="18"/>
        <v>2.0833333333333332E-2</v>
      </c>
      <c r="M155" s="23">
        <f t="shared" si="19"/>
        <v>0.16666666666666666</v>
      </c>
      <c r="N155" s="23">
        <f t="shared" si="20"/>
        <v>0</v>
      </c>
      <c r="O155" s="23">
        <f t="shared" si="21"/>
        <v>0</v>
      </c>
      <c r="Q155" s="96" t="str">
        <f t="shared" si="22"/>
        <v>WIN</v>
      </c>
      <c r="R155" s="44"/>
      <c r="S155" s="44"/>
      <c r="T155" s="44"/>
      <c r="U155" s="44"/>
    </row>
    <row r="156" spans="1:21" x14ac:dyDescent="0.25">
      <c r="A156" s="1" t="s">
        <v>2</v>
      </c>
      <c r="B156" s="1" t="s">
        <v>224</v>
      </c>
      <c r="C156" s="1" t="s">
        <v>224</v>
      </c>
      <c r="D156" s="1" t="s">
        <v>158</v>
      </c>
      <c r="E156" s="1" t="str">
        <f t="shared" si="16"/>
        <v>KENDARI-KONAWE</v>
      </c>
      <c r="F156" s="5">
        <v>52</v>
      </c>
      <c r="G156" s="5">
        <f>MAX('Summary BTS per City'!G156,'Summary BTS per City'!L156,'Summary BTS per City'!Q156)</f>
        <v>32</v>
      </c>
      <c r="H156" s="5">
        <f>MAX('Summary BTS per City'!H156,'Summary BTS per City'!M156,'Summary BTS per City'!R156)</f>
        <v>27</v>
      </c>
      <c r="I156" s="5">
        <f>MAX('Summary BTS per City'!I156,'Summary BTS per City'!N156,'Summary BTS per City'!S156)</f>
        <v>0</v>
      </c>
      <c r="J156" s="5">
        <f>MAX('Summary BTS per City'!J156,'Summary BTS per City'!O156,'Summary BTS per City'!T156)</f>
        <v>0</v>
      </c>
      <c r="K156" s="23">
        <f t="shared" si="17"/>
        <v>0.46846846846846846</v>
      </c>
      <c r="L156" s="23">
        <f t="shared" si="18"/>
        <v>0.28828828828828829</v>
      </c>
      <c r="M156" s="23">
        <f t="shared" si="19"/>
        <v>0.24324324324324326</v>
      </c>
      <c r="N156" s="23">
        <f t="shared" si="20"/>
        <v>0</v>
      </c>
      <c r="O156" s="23">
        <f t="shared" si="21"/>
        <v>0</v>
      </c>
      <c r="Q156" s="96" t="str">
        <f t="shared" si="22"/>
        <v>WIN</v>
      </c>
      <c r="R156" s="44"/>
      <c r="S156" s="44"/>
      <c r="T156" s="44"/>
      <c r="U156" s="44"/>
    </row>
    <row r="157" spans="1:21" x14ac:dyDescent="0.25">
      <c r="A157" s="1" t="s">
        <v>2</v>
      </c>
      <c r="B157" s="1" t="s">
        <v>224</v>
      </c>
      <c r="C157" s="1" t="s">
        <v>224</v>
      </c>
      <c r="D157" s="1" t="s">
        <v>159</v>
      </c>
      <c r="E157" s="1" t="str">
        <f t="shared" si="16"/>
        <v>KENDARI-KONAWE KEPULAUAN</v>
      </c>
      <c r="F157" s="5">
        <v>3</v>
      </c>
      <c r="G157" s="5">
        <f>MAX('Summary BTS per City'!G157,'Summary BTS per City'!L157,'Summary BTS per City'!Q157)</f>
        <v>1</v>
      </c>
      <c r="H157" s="5">
        <f>MAX('Summary BTS per City'!H157,'Summary BTS per City'!M157,'Summary BTS per City'!R157)</f>
        <v>1</v>
      </c>
      <c r="I157" s="5">
        <f>MAX('Summary BTS per City'!I157,'Summary BTS per City'!N157,'Summary BTS per City'!S157)</f>
        <v>0</v>
      </c>
      <c r="J157" s="5">
        <f>MAX('Summary BTS per City'!J157,'Summary BTS per City'!O157,'Summary BTS per City'!T157)</f>
        <v>0</v>
      </c>
      <c r="K157" s="23">
        <f t="shared" si="17"/>
        <v>0.6</v>
      </c>
      <c r="L157" s="23">
        <f t="shared" si="18"/>
        <v>0.2</v>
      </c>
      <c r="M157" s="23">
        <f t="shared" si="19"/>
        <v>0.2</v>
      </c>
      <c r="N157" s="23">
        <f t="shared" si="20"/>
        <v>0</v>
      </c>
      <c r="O157" s="23">
        <f t="shared" si="21"/>
        <v>0</v>
      </c>
      <c r="Q157" s="96" t="str">
        <f t="shared" si="22"/>
        <v>WIN</v>
      </c>
      <c r="R157" s="44"/>
      <c r="S157" s="44"/>
      <c r="T157" s="44"/>
      <c r="U157" s="44"/>
    </row>
    <row r="158" spans="1:21" x14ac:dyDescent="0.25">
      <c r="A158" s="1" t="s">
        <v>2</v>
      </c>
      <c r="B158" s="1" t="s">
        <v>224</v>
      </c>
      <c r="C158" s="1" t="s">
        <v>224</v>
      </c>
      <c r="D158" s="1" t="s">
        <v>160</v>
      </c>
      <c r="E158" s="1" t="str">
        <f t="shared" si="16"/>
        <v>KENDARI-KONAWE SELATAN</v>
      </c>
      <c r="F158" s="5">
        <v>67</v>
      </c>
      <c r="G158" s="5">
        <f>MAX('Summary BTS per City'!G158,'Summary BTS per City'!L158,'Summary BTS per City'!Q158)</f>
        <v>26</v>
      </c>
      <c r="H158" s="5">
        <f>MAX('Summary BTS per City'!H158,'Summary BTS per City'!M158,'Summary BTS per City'!R158)</f>
        <v>33</v>
      </c>
      <c r="I158" s="5">
        <f>MAX('Summary BTS per City'!I158,'Summary BTS per City'!N158,'Summary BTS per City'!S158)</f>
        <v>0</v>
      </c>
      <c r="J158" s="5">
        <f>MAX('Summary BTS per City'!J158,'Summary BTS per City'!O158,'Summary BTS per City'!T158)</f>
        <v>0</v>
      </c>
      <c r="K158" s="23">
        <f t="shared" si="17"/>
        <v>0.53174603174603174</v>
      </c>
      <c r="L158" s="23">
        <f t="shared" si="18"/>
        <v>0.20634920634920634</v>
      </c>
      <c r="M158" s="23">
        <f t="shared" si="19"/>
        <v>0.26190476190476192</v>
      </c>
      <c r="N158" s="23">
        <f t="shared" si="20"/>
        <v>0</v>
      </c>
      <c r="O158" s="23">
        <f t="shared" si="21"/>
        <v>0</v>
      </c>
      <c r="Q158" s="96" t="str">
        <f t="shared" si="22"/>
        <v>WIN</v>
      </c>
      <c r="R158" s="44"/>
      <c r="S158" s="44"/>
      <c r="T158" s="44"/>
      <c r="U158" s="44"/>
    </row>
    <row r="159" spans="1:21" x14ac:dyDescent="0.25">
      <c r="A159" s="1" t="s">
        <v>2</v>
      </c>
      <c r="B159" s="1" t="s">
        <v>224</v>
      </c>
      <c r="C159" s="1" t="s">
        <v>224</v>
      </c>
      <c r="D159" s="1" t="s">
        <v>161</v>
      </c>
      <c r="E159" s="1" t="str">
        <f t="shared" si="16"/>
        <v>KENDARI-KONAWE UTARA</v>
      </c>
      <c r="F159" s="5">
        <v>17</v>
      </c>
      <c r="G159" s="5">
        <f>MAX('Summary BTS per City'!G159,'Summary BTS per City'!L159,'Summary BTS per City'!Q159)</f>
        <v>6</v>
      </c>
      <c r="H159" s="5">
        <f>MAX('Summary BTS per City'!H159,'Summary BTS per City'!M159,'Summary BTS per City'!R159)</f>
        <v>0</v>
      </c>
      <c r="I159" s="5">
        <f>MAX('Summary BTS per City'!I159,'Summary BTS per City'!N159,'Summary BTS per City'!S159)</f>
        <v>0</v>
      </c>
      <c r="J159" s="5">
        <f>MAX('Summary BTS per City'!J159,'Summary BTS per City'!O159,'Summary BTS per City'!T159)</f>
        <v>0</v>
      </c>
      <c r="K159" s="23">
        <f t="shared" si="17"/>
        <v>0.73913043478260865</v>
      </c>
      <c r="L159" s="23">
        <f t="shared" si="18"/>
        <v>0.2608695652173913</v>
      </c>
      <c r="M159" s="23">
        <f t="shared" si="19"/>
        <v>0</v>
      </c>
      <c r="N159" s="23">
        <f t="shared" si="20"/>
        <v>0</v>
      </c>
      <c r="O159" s="23">
        <f t="shared" si="21"/>
        <v>0</v>
      </c>
      <c r="Q159" s="96" t="str">
        <f t="shared" si="22"/>
        <v>WIN</v>
      </c>
      <c r="R159" s="44"/>
      <c r="S159" s="44"/>
      <c r="T159" s="44"/>
      <c r="U159" s="44"/>
    </row>
    <row r="160" spans="1:21" x14ac:dyDescent="0.25">
      <c r="A160" s="1" t="s">
        <v>2</v>
      </c>
      <c r="B160" s="1" t="s">
        <v>224</v>
      </c>
      <c r="C160" s="1" t="s">
        <v>225</v>
      </c>
      <c r="D160" s="1" t="s">
        <v>162</v>
      </c>
      <c r="E160" s="1" t="str">
        <f t="shared" si="16"/>
        <v>BAU BAU-KOTA BAUBAU</v>
      </c>
      <c r="F160" s="5">
        <v>64</v>
      </c>
      <c r="G160" s="5">
        <f>MAX('Summary BTS per City'!G160,'Summary BTS per City'!L160,'Summary BTS per City'!Q160)</f>
        <v>9</v>
      </c>
      <c r="H160" s="5">
        <f>MAX('Summary BTS per City'!H160,'Summary BTS per City'!M160,'Summary BTS per City'!R160)</f>
        <v>8</v>
      </c>
      <c r="I160" s="5">
        <f>MAX('Summary BTS per City'!I160,'Summary BTS per City'!N160,'Summary BTS per City'!S160)</f>
        <v>0</v>
      </c>
      <c r="J160" s="5">
        <f>MAX('Summary BTS per City'!J160,'Summary BTS per City'!O160,'Summary BTS per City'!T160)</f>
        <v>0</v>
      </c>
      <c r="K160" s="23">
        <f t="shared" si="17"/>
        <v>0.79012345679012341</v>
      </c>
      <c r="L160" s="23">
        <f t="shared" si="18"/>
        <v>0.1111111111111111</v>
      </c>
      <c r="M160" s="23">
        <f t="shared" si="19"/>
        <v>9.8765432098765427E-2</v>
      </c>
      <c r="N160" s="23">
        <f t="shared" si="20"/>
        <v>0</v>
      </c>
      <c r="O160" s="23">
        <f t="shared" si="21"/>
        <v>0</v>
      </c>
      <c r="Q160" s="96" t="str">
        <f t="shared" si="22"/>
        <v>WIN</v>
      </c>
      <c r="R160" s="44"/>
      <c r="S160" s="44"/>
      <c r="T160" s="44"/>
      <c r="U160" s="44"/>
    </row>
    <row r="161" spans="1:21" x14ac:dyDescent="0.25">
      <c r="A161" s="1" t="s">
        <v>2</v>
      </c>
      <c r="B161" s="1" t="s">
        <v>229</v>
      </c>
      <c r="C161" s="1" t="s">
        <v>223</v>
      </c>
      <c r="D161" s="1" t="s">
        <v>163</v>
      </c>
      <c r="E161" s="1" t="str">
        <f t="shared" si="16"/>
        <v>BITUNG MINAHASA TALAUD-KOTA BITUNG</v>
      </c>
      <c r="F161" s="5">
        <v>70</v>
      </c>
      <c r="G161" s="5">
        <f>MAX('Summary BTS per City'!G161,'Summary BTS per City'!L161,'Summary BTS per City'!Q161)</f>
        <v>37</v>
      </c>
      <c r="H161" s="5">
        <f>MAX('Summary BTS per City'!H161,'Summary BTS per City'!M161,'Summary BTS per City'!R161)</f>
        <v>22</v>
      </c>
      <c r="I161" s="5">
        <f>MAX('Summary BTS per City'!I161,'Summary BTS per City'!N161,'Summary BTS per City'!S161)</f>
        <v>57</v>
      </c>
      <c r="J161" s="5">
        <f>MAX('Summary BTS per City'!J161,'Summary BTS per City'!O161,'Summary BTS per City'!T161)</f>
        <v>5</v>
      </c>
      <c r="K161" s="23">
        <f t="shared" si="17"/>
        <v>0.36649214659685864</v>
      </c>
      <c r="L161" s="23">
        <f t="shared" si="18"/>
        <v>0.193717277486911</v>
      </c>
      <c r="M161" s="23">
        <f t="shared" si="19"/>
        <v>0.11518324607329843</v>
      </c>
      <c r="N161" s="23">
        <f t="shared" si="20"/>
        <v>0.29842931937172773</v>
      </c>
      <c r="O161" s="23">
        <f t="shared" si="21"/>
        <v>2.6178010471204188E-2</v>
      </c>
      <c r="Q161" s="96" t="str">
        <f t="shared" si="22"/>
        <v>WIN</v>
      </c>
      <c r="R161" s="44"/>
      <c r="S161" s="44"/>
      <c r="T161" s="44"/>
      <c r="U161" s="44"/>
    </row>
    <row r="162" spans="1:21" x14ac:dyDescent="0.25">
      <c r="A162" s="1" t="s">
        <v>2</v>
      </c>
      <c r="B162" s="1" t="s">
        <v>3</v>
      </c>
      <c r="C162" s="1" t="s">
        <v>3</v>
      </c>
      <c r="D162" s="1" t="s">
        <v>164</v>
      </c>
      <c r="E162" s="1" t="str">
        <f t="shared" si="16"/>
        <v>GORONTALO-KOTA GORONTALO</v>
      </c>
      <c r="F162" s="5">
        <v>105</v>
      </c>
      <c r="G162" s="5">
        <f>MAX('Summary BTS per City'!G162,'Summary BTS per City'!L162,'Summary BTS per City'!Q162)</f>
        <v>28</v>
      </c>
      <c r="H162" s="5">
        <f>MAX('Summary BTS per City'!H162,'Summary BTS per City'!M162,'Summary BTS per City'!R162)</f>
        <v>8</v>
      </c>
      <c r="I162" s="5">
        <f>MAX('Summary BTS per City'!I162,'Summary BTS per City'!N162,'Summary BTS per City'!S162)</f>
        <v>95</v>
      </c>
      <c r="J162" s="5">
        <f>MAX('Summary BTS per City'!J162,'Summary BTS per City'!O162,'Summary BTS per City'!T162)</f>
        <v>0</v>
      </c>
      <c r="K162" s="23">
        <f t="shared" si="17"/>
        <v>0.44491525423728812</v>
      </c>
      <c r="L162" s="23">
        <f t="shared" si="18"/>
        <v>0.11864406779661017</v>
      </c>
      <c r="M162" s="23">
        <f t="shared" si="19"/>
        <v>3.3898305084745763E-2</v>
      </c>
      <c r="N162" s="23">
        <f t="shared" si="20"/>
        <v>0.40254237288135591</v>
      </c>
      <c r="O162" s="23">
        <f t="shared" si="21"/>
        <v>0</v>
      </c>
      <c r="Q162" s="96" t="str">
        <f t="shared" si="22"/>
        <v>WIN</v>
      </c>
      <c r="R162" s="44"/>
      <c r="S162" s="44"/>
      <c r="T162" s="44"/>
      <c r="U162" s="44"/>
    </row>
    <row r="163" spans="1:21" x14ac:dyDescent="0.25">
      <c r="A163" s="1" t="s">
        <v>2</v>
      </c>
      <c r="B163" s="1" t="s">
        <v>224</v>
      </c>
      <c r="C163" s="1" t="s">
        <v>224</v>
      </c>
      <c r="D163" s="1" t="s">
        <v>165</v>
      </c>
      <c r="E163" s="1" t="str">
        <f t="shared" si="16"/>
        <v>KENDARI-KOTA KENDARI</v>
      </c>
      <c r="F163" s="5">
        <v>189</v>
      </c>
      <c r="G163" s="5">
        <f>MAX('Summary BTS per City'!G163,'Summary BTS per City'!L163,'Summary BTS per City'!Q163)</f>
        <v>78</v>
      </c>
      <c r="H163" s="5">
        <f>MAX('Summary BTS per City'!H163,'Summary BTS per City'!M163,'Summary BTS per City'!R163)</f>
        <v>100</v>
      </c>
      <c r="I163" s="5">
        <f>MAX('Summary BTS per City'!I163,'Summary BTS per City'!N163,'Summary BTS per City'!S163)</f>
        <v>0</v>
      </c>
      <c r="J163" s="5">
        <f>MAX('Summary BTS per City'!J163,'Summary BTS per City'!O163,'Summary BTS per City'!T163)</f>
        <v>0</v>
      </c>
      <c r="K163" s="23">
        <f t="shared" si="17"/>
        <v>0.51498637602179842</v>
      </c>
      <c r="L163" s="23">
        <f t="shared" si="18"/>
        <v>0.21253405994550409</v>
      </c>
      <c r="M163" s="23">
        <f t="shared" si="19"/>
        <v>0.27247956403269757</v>
      </c>
      <c r="N163" s="23">
        <f t="shared" si="20"/>
        <v>0</v>
      </c>
      <c r="O163" s="23">
        <f t="shared" si="21"/>
        <v>0</v>
      </c>
      <c r="Q163" s="96" t="str">
        <f t="shared" si="22"/>
        <v>WIN</v>
      </c>
      <c r="R163" s="44"/>
      <c r="S163" s="44"/>
      <c r="T163" s="44"/>
      <c r="U163" s="44"/>
    </row>
    <row r="164" spans="1:21" x14ac:dyDescent="0.25">
      <c r="A164" s="1" t="s">
        <v>2</v>
      </c>
      <c r="B164" s="1" t="s">
        <v>229</v>
      </c>
      <c r="C164" s="1" t="s">
        <v>223</v>
      </c>
      <c r="D164" s="1" t="s">
        <v>166</v>
      </c>
      <c r="E164" s="1" t="str">
        <f t="shared" si="16"/>
        <v>BITUNG MINAHASA TALAUD-KOTA KOTAMOBAGU</v>
      </c>
      <c r="F164" s="5">
        <v>43</v>
      </c>
      <c r="G164" s="5">
        <f>MAX('Summary BTS per City'!G164,'Summary BTS per City'!L164,'Summary BTS per City'!Q164)</f>
        <v>17</v>
      </c>
      <c r="H164" s="5">
        <f>MAX('Summary BTS per City'!H164,'Summary BTS per City'!M164,'Summary BTS per City'!R164)</f>
        <v>27</v>
      </c>
      <c r="I164" s="5">
        <f>MAX('Summary BTS per City'!I164,'Summary BTS per City'!N164,'Summary BTS per City'!S164)</f>
        <v>32</v>
      </c>
      <c r="J164" s="5">
        <f>MAX('Summary BTS per City'!J164,'Summary BTS per City'!O164,'Summary BTS per City'!T164)</f>
        <v>6</v>
      </c>
      <c r="K164" s="23">
        <f t="shared" si="17"/>
        <v>0.34399999999999997</v>
      </c>
      <c r="L164" s="23">
        <f t="shared" si="18"/>
        <v>0.13600000000000001</v>
      </c>
      <c r="M164" s="23">
        <f t="shared" si="19"/>
        <v>0.216</v>
      </c>
      <c r="N164" s="23">
        <f t="shared" si="20"/>
        <v>0.25600000000000001</v>
      </c>
      <c r="O164" s="23">
        <f t="shared" si="21"/>
        <v>4.8000000000000001E-2</v>
      </c>
      <c r="Q164" s="96" t="str">
        <f t="shared" si="22"/>
        <v>WIN</v>
      </c>
      <c r="R164" s="44"/>
      <c r="S164" s="44"/>
      <c r="T164" s="44"/>
      <c r="U164" s="44"/>
    </row>
    <row r="165" spans="1:21" x14ac:dyDescent="0.25">
      <c r="A165" s="1" t="s">
        <v>2</v>
      </c>
      <c r="B165" s="1" t="s">
        <v>232</v>
      </c>
      <c r="C165" s="1" t="s">
        <v>145</v>
      </c>
      <c r="D165" s="1" t="s">
        <v>167</v>
      </c>
      <c r="E165" s="1" t="str">
        <f t="shared" si="16"/>
        <v>GOWA-KOTA MAKASSAR</v>
      </c>
      <c r="F165" s="5">
        <v>235</v>
      </c>
      <c r="G165" s="5">
        <f>MAX('Summary BTS per City'!G165,'Summary BTS per City'!L165,'Summary BTS per City'!Q165)</f>
        <v>58</v>
      </c>
      <c r="H165" s="5">
        <f>MAX('Summary BTS per City'!H165,'Summary BTS per City'!M165,'Summary BTS per City'!R165)</f>
        <v>149</v>
      </c>
      <c r="I165" s="5">
        <f>MAX('Summary BTS per City'!I165,'Summary BTS per City'!N165,'Summary BTS per City'!S165)</f>
        <v>213</v>
      </c>
      <c r="J165" s="5">
        <f>MAX('Summary BTS per City'!J165,'Summary BTS per City'!O165,'Summary BTS per City'!T165)</f>
        <v>49</v>
      </c>
      <c r="K165" s="23">
        <f t="shared" si="17"/>
        <v>0.33380681818181818</v>
      </c>
      <c r="L165" s="23">
        <f t="shared" si="18"/>
        <v>8.2386363636363633E-2</v>
      </c>
      <c r="M165" s="23">
        <f t="shared" si="19"/>
        <v>0.21164772727272727</v>
      </c>
      <c r="N165" s="23">
        <f t="shared" si="20"/>
        <v>0.30255681818181818</v>
      </c>
      <c r="O165" s="23">
        <f t="shared" si="21"/>
        <v>6.9602272727272721E-2</v>
      </c>
      <c r="Q165" s="96" t="str">
        <f t="shared" si="22"/>
        <v>WIN</v>
      </c>
      <c r="R165" s="44"/>
      <c r="S165" s="44"/>
      <c r="T165" s="44"/>
      <c r="U165" s="44"/>
    </row>
    <row r="166" spans="1:21" x14ac:dyDescent="0.25">
      <c r="A166" s="1" t="s">
        <v>2</v>
      </c>
      <c r="B166" s="1" t="s">
        <v>232</v>
      </c>
      <c r="C166" s="1" t="s">
        <v>231</v>
      </c>
      <c r="D166" s="1" t="s">
        <v>167</v>
      </c>
      <c r="E166" s="1" t="str">
        <f t="shared" si="16"/>
        <v>MAKASSAR INNER-KOTA MAKASSAR</v>
      </c>
      <c r="F166" s="5">
        <v>536</v>
      </c>
      <c r="G166" s="5">
        <f>MAX('Summary BTS per City'!G166,'Summary BTS per City'!L166,'Summary BTS per City'!Q166)</f>
        <v>166</v>
      </c>
      <c r="H166" s="5">
        <f>MAX('Summary BTS per City'!H166,'Summary BTS per City'!M166,'Summary BTS per City'!R166)</f>
        <v>333</v>
      </c>
      <c r="I166" s="5">
        <f>MAX('Summary BTS per City'!I166,'Summary BTS per City'!N166,'Summary BTS per City'!S166)</f>
        <v>492</v>
      </c>
      <c r="J166" s="5">
        <f>MAX('Summary BTS per City'!J166,'Summary BTS per City'!O166,'Summary BTS per City'!T166)</f>
        <v>105</v>
      </c>
      <c r="K166" s="23">
        <f t="shared" si="17"/>
        <v>0.32843137254901961</v>
      </c>
      <c r="L166" s="23">
        <f t="shared" si="18"/>
        <v>0.1017156862745098</v>
      </c>
      <c r="M166" s="23">
        <f t="shared" si="19"/>
        <v>0.20404411764705882</v>
      </c>
      <c r="N166" s="23">
        <f t="shared" si="20"/>
        <v>0.3014705882352941</v>
      </c>
      <c r="O166" s="23">
        <f t="shared" si="21"/>
        <v>6.4338235294117641E-2</v>
      </c>
      <c r="Q166" s="96" t="str">
        <f t="shared" si="22"/>
        <v>WIN</v>
      </c>
      <c r="R166" s="44"/>
      <c r="S166" s="44"/>
      <c r="T166" s="44"/>
      <c r="U166" s="44"/>
    </row>
    <row r="167" spans="1:21" x14ac:dyDescent="0.25">
      <c r="A167" s="1" t="s">
        <v>2</v>
      </c>
      <c r="B167" s="1" t="s">
        <v>229</v>
      </c>
      <c r="C167" s="1" t="s">
        <v>229</v>
      </c>
      <c r="D167" s="1" t="s">
        <v>168</v>
      </c>
      <c r="E167" s="1" t="str">
        <f t="shared" si="16"/>
        <v>MANADO-KOTA MANADO</v>
      </c>
      <c r="F167" s="5">
        <v>288</v>
      </c>
      <c r="G167" s="5">
        <f>MAX('Summary BTS per City'!G167,'Summary BTS per City'!L167,'Summary BTS per City'!Q167)</f>
        <v>108</v>
      </c>
      <c r="H167" s="5">
        <f>MAX('Summary BTS per City'!H167,'Summary BTS per City'!M167,'Summary BTS per City'!R167)</f>
        <v>62</v>
      </c>
      <c r="I167" s="5">
        <f>MAX('Summary BTS per City'!I167,'Summary BTS per City'!N167,'Summary BTS per City'!S167)</f>
        <v>247</v>
      </c>
      <c r="J167" s="5">
        <f>MAX('Summary BTS per City'!J167,'Summary BTS per City'!O167,'Summary BTS per City'!T167)</f>
        <v>30</v>
      </c>
      <c r="K167" s="23">
        <f t="shared" si="17"/>
        <v>0.39183673469387753</v>
      </c>
      <c r="L167" s="23">
        <f t="shared" si="18"/>
        <v>0.14693877551020409</v>
      </c>
      <c r="M167" s="23">
        <f t="shared" si="19"/>
        <v>8.4353741496598633E-2</v>
      </c>
      <c r="N167" s="23">
        <f t="shared" si="20"/>
        <v>0.33605442176870748</v>
      </c>
      <c r="O167" s="23">
        <f t="shared" si="21"/>
        <v>4.0816326530612242E-2</v>
      </c>
      <c r="Q167" s="96" t="str">
        <f t="shared" si="22"/>
        <v>WIN</v>
      </c>
      <c r="R167" s="44"/>
      <c r="S167" s="44"/>
      <c r="T167" s="44"/>
      <c r="U167" s="44"/>
    </row>
    <row r="168" spans="1:21" x14ac:dyDescent="0.25">
      <c r="A168" s="1" t="s">
        <v>2</v>
      </c>
      <c r="B168" s="1" t="s">
        <v>227</v>
      </c>
      <c r="C168" s="1" t="s">
        <v>230</v>
      </c>
      <c r="D168" s="1" t="s">
        <v>169</v>
      </c>
      <c r="E168" s="1" t="str">
        <f t="shared" si="16"/>
        <v>PALOPO SOROWAKO-KOTA PALOPO</v>
      </c>
      <c r="F168" s="5">
        <v>82</v>
      </c>
      <c r="G168" s="5">
        <f>MAX('Summary BTS per City'!G168,'Summary BTS per City'!L168,'Summary BTS per City'!Q168)</f>
        <v>22</v>
      </c>
      <c r="H168" s="5">
        <f>MAX('Summary BTS per City'!H168,'Summary BTS per City'!M168,'Summary BTS per City'!R168)</f>
        <v>28</v>
      </c>
      <c r="I168" s="5">
        <f>MAX('Summary BTS per City'!I168,'Summary BTS per City'!N168,'Summary BTS per City'!S168)</f>
        <v>73</v>
      </c>
      <c r="J168" s="5">
        <f>MAX('Summary BTS per City'!J168,'Summary BTS per City'!O168,'Summary BTS per City'!T168)</f>
        <v>5</v>
      </c>
      <c r="K168" s="23">
        <f t="shared" si="17"/>
        <v>0.39047619047619048</v>
      </c>
      <c r="L168" s="23">
        <f t="shared" si="18"/>
        <v>0.10476190476190476</v>
      </c>
      <c r="M168" s="23">
        <f t="shared" si="19"/>
        <v>0.13333333333333333</v>
      </c>
      <c r="N168" s="23">
        <f t="shared" si="20"/>
        <v>0.34761904761904761</v>
      </c>
      <c r="O168" s="23">
        <f t="shared" si="21"/>
        <v>2.3809523809523808E-2</v>
      </c>
      <c r="Q168" s="96" t="str">
        <f t="shared" si="22"/>
        <v>WIN</v>
      </c>
      <c r="R168" s="44"/>
      <c r="S168" s="44"/>
      <c r="T168" s="44"/>
      <c r="U168" s="44"/>
    </row>
    <row r="169" spans="1:21" x14ac:dyDescent="0.25">
      <c r="A169" s="1" t="s">
        <v>2</v>
      </c>
      <c r="B169" s="1" t="s">
        <v>226</v>
      </c>
      <c r="C169" s="1" t="s">
        <v>226</v>
      </c>
      <c r="D169" s="1" t="s">
        <v>170</v>
      </c>
      <c r="E169" s="1" t="str">
        <f t="shared" si="16"/>
        <v>PALU-KOTA PALU</v>
      </c>
      <c r="F169" s="5">
        <v>205</v>
      </c>
      <c r="G169" s="5">
        <f>MAX('Summary BTS per City'!G169,'Summary BTS per City'!L169,'Summary BTS per City'!Q169)</f>
        <v>54</v>
      </c>
      <c r="H169" s="5">
        <f>MAX('Summary BTS per City'!H169,'Summary BTS per City'!M169,'Summary BTS per City'!R169)</f>
        <v>17</v>
      </c>
      <c r="I169" s="5">
        <f>MAX('Summary BTS per City'!I169,'Summary BTS per City'!N169,'Summary BTS per City'!S169)</f>
        <v>0</v>
      </c>
      <c r="J169" s="5">
        <f>MAX('Summary BTS per City'!J169,'Summary BTS per City'!O169,'Summary BTS per City'!T169)</f>
        <v>0</v>
      </c>
      <c r="K169" s="23">
        <f t="shared" si="17"/>
        <v>0.74275362318840576</v>
      </c>
      <c r="L169" s="23">
        <f t="shared" si="18"/>
        <v>0.19565217391304349</v>
      </c>
      <c r="M169" s="23">
        <f t="shared" si="19"/>
        <v>6.1594202898550728E-2</v>
      </c>
      <c r="N169" s="23">
        <f t="shared" si="20"/>
        <v>0</v>
      </c>
      <c r="O169" s="23">
        <f t="shared" si="21"/>
        <v>0</v>
      </c>
      <c r="Q169" s="96" t="str">
        <f t="shared" ref="Q169:Q200" si="23">IF((MAX(F169:J169)=F169),"WIN","LOSE")</f>
        <v>WIN</v>
      </c>
      <c r="R169" s="44"/>
      <c r="S169" s="44"/>
      <c r="T169" s="44"/>
      <c r="U169" s="44"/>
    </row>
    <row r="170" spans="1:21" x14ac:dyDescent="0.25">
      <c r="A170" s="1" t="s">
        <v>2</v>
      </c>
      <c r="B170" s="1" t="s">
        <v>227</v>
      </c>
      <c r="C170" s="1" t="s">
        <v>227</v>
      </c>
      <c r="D170" s="1" t="s">
        <v>171</v>
      </c>
      <c r="E170" s="1" t="str">
        <f t="shared" si="16"/>
        <v>PARE-PARE-KOTA PARE-PARE</v>
      </c>
      <c r="F170" s="5">
        <v>66</v>
      </c>
      <c r="G170" s="5">
        <f>MAX('Summary BTS per City'!G170,'Summary BTS per City'!L170,'Summary BTS per City'!Q170)</f>
        <v>27</v>
      </c>
      <c r="H170" s="5">
        <f>MAX('Summary BTS per City'!H170,'Summary BTS per City'!M170,'Summary BTS per City'!R170)</f>
        <v>36</v>
      </c>
      <c r="I170" s="5">
        <f>MAX('Summary BTS per City'!I170,'Summary BTS per City'!N170,'Summary BTS per City'!S170)</f>
        <v>44</v>
      </c>
      <c r="J170" s="5">
        <f>MAX('Summary BTS per City'!J170,'Summary BTS per City'!O170,'Summary BTS per City'!T170)</f>
        <v>13</v>
      </c>
      <c r="K170" s="23">
        <f t="shared" si="17"/>
        <v>0.35483870967741937</v>
      </c>
      <c r="L170" s="23">
        <f t="shared" si="18"/>
        <v>0.14516129032258066</v>
      </c>
      <c r="M170" s="23">
        <f t="shared" si="19"/>
        <v>0.19354838709677419</v>
      </c>
      <c r="N170" s="23">
        <f t="shared" si="20"/>
        <v>0.23655913978494625</v>
      </c>
      <c r="O170" s="23">
        <f t="shared" si="21"/>
        <v>6.9892473118279563E-2</v>
      </c>
      <c r="Q170" s="96" t="str">
        <f t="shared" si="23"/>
        <v>WIN</v>
      </c>
      <c r="R170" s="44"/>
      <c r="S170" s="44"/>
      <c r="T170" s="44"/>
      <c r="U170" s="44"/>
    </row>
    <row r="171" spans="1:21" x14ac:dyDescent="0.25">
      <c r="A171" s="1" t="s">
        <v>2</v>
      </c>
      <c r="B171" s="1" t="s">
        <v>229</v>
      </c>
      <c r="C171" s="1" t="s">
        <v>228</v>
      </c>
      <c r="D171" s="1" t="s">
        <v>172</v>
      </c>
      <c r="E171" s="1" t="str">
        <f t="shared" si="16"/>
        <v>TERNATE-KOTA TERNATE</v>
      </c>
      <c r="F171" s="5">
        <v>90</v>
      </c>
      <c r="G171" s="5">
        <f>MAX('Summary BTS per City'!G171,'Summary BTS per City'!L171,'Summary BTS per City'!Q171)</f>
        <v>0</v>
      </c>
      <c r="H171" s="5">
        <f>MAX('Summary BTS per City'!H171,'Summary BTS per City'!M171,'Summary BTS per City'!R171)</f>
        <v>6</v>
      </c>
      <c r="I171" s="5">
        <f>MAX('Summary BTS per City'!I171,'Summary BTS per City'!N171,'Summary BTS per City'!S171)</f>
        <v>0</v>
      </c>
      <c r="J171" s="5">
        <f>MAX('Summary BTS per City'!J171,'Summary BTS per City'!O171,'Summary BTS per City'!T171)</f>
        <v>0</v>
      </c>
      <c r="K171" s="23">
        <f t="shared" si="17"/>
        <v>0.9375</v>
      </c>
      <c r="L171" s="23">
        <f t="shared" si="18"/>
        <v>0</v>
      </c>
      <c r="M171" s="23">
        <f t="shared" si="19"/>
        <v>6.25E-2</v>
      </c>
      <c r="N171" s="23">
        <f t="shared" si="20"/>
        <v>0</v>
      </c>
      <c r="O171" s="23">
        <f t="shared" si="21"/>
        <v>0</v>
      </c>
      <c r="Q171" s="96" t="str">
        <f t="shared" si="23"/>
        <v>WIN</v>
      </c>
      <c r="R171" s="44"/>
      <c r="S171" s="44"/>
      <c r="T171" s="44"/>
      <c r="U171" s="44"/>
    </row>
    <row r="172" spans="1:21" x14ac:dyDescent="0.25">
      <c r="A172" s="1" t="s">
        <v>2</v>
      </c>
      <c r="B172" s="1" t="s">
        <v>229</v>
      </c>
      <c r="C172" s="1" t="s">
        <v>228</v>
      </c>
      <c r="D172" s="1" t="s">
        <v>173</v>
      </c>
      <c r="E172" s="1" t="str">
        <f t="shared" si="16"/>
        <v>TERNATE-KOTA TIDORE KEPULAUAN</v>
      </c>
      <c r="F172" s="5">
        <v>33</v>
      </c>
      <c r="G172" s="5">
        <f>MAX('Summary BTS per City'!G172,'Summary BTS per City'!L172,'Summary BTS per City'!Q172)</f>
        <v>0</v>
      </c>
      <c r="H172" s="5">
        <f>MAX('Summary BTS per City'!H172,'Summary BTS per City'!M172,'Summary BTS per City'!R172)</f>
        <v>2</v>
      </c>
      <c r="I172" s="5">
        <f>MAX('Summary BTS per City'!I172,'Summary BTS per City'!N172,'Summary BTS per City'!S172)</f>
        <v>0</v>
      </c>
      <c r="J172" s="5">
        <f>MAX('Summary BTS per City'!J172,'Summary BTS per City'!O172,'Summary BTS per City'!T172)</f>
        <v>0</v>
      </c>
      <c r="K172" s="23">
        <f t="shared" si="17"/>
        <v>0.94285714285714284</v>
      </c>
      <c r="L172" s="23">
        <f t="shared" si="18"/>
        <v>0</v>
      </c>
      <c r="M172" s="23">
        <f t="shared" si="19"/>
        <v>5.7142857142857141E-2</v>
      </c>
      <c r="N172" s="23">
        <f t="shared" si="20"/>
        <v>0</v>
      </c>
      <c r="O172" s="23">
        <f t="shared" si="21"/>
        <v>0</v>
      </c>
      <c r="Q172" s="96" t="str">
        <f t="shared" si="23"/>
        <v>WIN</v>
      </c>
      <c r="R172" s="44"/>
      <c r="S172" s="44"/>
      <c r="T172" s="44"/>
      <c r="U172" s="44"/>
    </row>
    <row r="173" spans="1:21" x14ac:dyDescent="0.25">
      <c r="A173" s="1" t="s">
        <v>2</v>
      </c>
      <c r="B173" s="1" t="s">
        <v>229</v>
      </c>
      <c r="C173" s="1" t="s">
        <v>223</v>
      </c>
      <c r="D173" s="1" t="s">
        <v>174</v>
      </c>
      <c r="E173" s="1" t="str">
        <f t="shared" si="16"/>
        <v>BITUNG MINAHASA TALAUD-KOTA TOMOHON</v>
      </c>
      <c r="F173" s="5">
        <v>41</v>
      </c>
      <c r="G173" s="5">
        <f>MAX('Summary BTS per City'!G173,'Summary BTS per City'!L173,'Summary BTS per City'!Q173)</f>
        <v>13</v>
      </c>
      <c r="H173" s="5">
        <f>MAX('Summary BTS per City'!H173,'Summary BTS per City'!M173,'Summary BTS per City'!R173)</f>
        <v>13</v>
      </c>
      <c r="I173" s="5">
        <f>MAX('Summary BTS per City'!I173,'Summary BTS per City'!N173,'Summary BTS per City'!S173)</f>
        <v>28</v>
      </c>
      <c r="J173" s="5">
        <f>MAX('Summary BTS per City'!J173,'Summary BTS per City'!O173,'Summary BTS per City'!T173)</f>
        <v>8</v>
      </c>
      <c r="K173" s="23">
        <f t="shared" si="17"/>
        <v>0.39805825242718446</v>
      </c>
      <c r="L173" s="23">
        <f t="shared" si="18"/>
        <v>0.12621359223300971</v>
      </c>
      <c r="M173" s="23">
        <f t="shared" si="19"/>
        <v>0.12621359223300971</v>
      </c>
      <c r="N173" s="23">
        <f t="shared" si="20"/>
        <v>0.27184466019417475</v>
      </c>
      <c r="O173" s="23">
        <f t="shared" si="21"/>
        <v>7.7669902912621352E-2</v>
      </c>
      <c r="Q173" s="96" t="str">
        <f t="shared" si="23"/>
        <v>WIN</v>
      </c>
      <c r="R173" s="44"/>
      <c r="S173" s="44"/>
      <c r="T173" s="44"/>
      <c r="U173" s="44"/>
    </row>
    <row r="174" spans="1:21" x14ac:dyDescent="0.25">
      <c r="A174" s="1" t="s">
        <v>2</v>
      </c>
      <c r="B174" s="1" t="s">
        <v>227</v>
      </c>
      <c r="C174" s="1" t="s">
        <v>230</v>
      </c>
      <c r="D174" s="1" t="s">
        <v>175</v>
      </c>
      <c r="E174" s="1" t="str">
        <f t="shared" si="16"/>
        <v>PALOPO SOROWAKO-LUWU</v>
      </c>
      <c r="F174" s="5">
        <v>90</v>
      </c>
      <c r="G174" s="5">
        <f>MAX('Summary BTS per City'!G174,'Summary BTS per City'!L174,'Summary BTS per City'!Q174)</f>
        <v>32</v>
      </c>
      <c r="H174" s="5">
        <f>MAX('Summary BTS per City'!H174,'Summary BTS per City'!M174,'Summary BTS per City'!R174)</f>
        <v>25</v>
      </c>
      <c r="I174" s="5">
        <f>MAX('Summary BTS per City'!I174,'Summary BTS per City'!N174,'Summary BTS per City'!S174)</f>
        <v>32</v>
      </c>
      <c r="J174" s="5">
        <f>MAX('Summary BTS per City'!J174,'Summary BTS per City'!O174,'Summary BTS per City'!T174)</f>
        <v>9</v>
      </c>
      <c r="K174" s="23">
        <f t="shared" si="17"/>
        <v>0.47872340425531917</v>
      </c>
      <c r="L174" s="23">
        <f t="shared" si="18"/>
        <v>0.1702127659574468</v>
      </c>
      <c r="M174" s="23">
        <f t="shared" si="19"/>
        <v>0.13297872340425532</v>
      </c>
      <c r="N174" s="23">
        <f t="shared" si="20"/>
        <v>0.1702127659574468</v>
      </c>
      <c r="O174" s="23">
        <f t="shared" si="21"/>
        <v>4.7872340425531915E-2</v>
      </c>
      <c r="Q174" s="96" t="str">
        <f t="shared" si="23"/>
        <v>WIN</v>
      </c>
      <c r="R174" s="44"/>
      <c r="S174" s="44"/>
      <c r="T174" s="44"/>
      <c r="U174" s="44"/>
    </row>
    <row r="175" spans="1:21" x14ac:dyDescent="0.25">
      <c r="A175" s="1" t="s">
        <v>2</v>
      </c>
      <c r="B175" s="1" t="s">
        <v>227</v>
      </c>
      <c r="C175" s="1" t="s">
        <v>230</v>
      </c>
      <c r="D175" s="1" t="s">
        <v>176</v>
      </c>
      <c r="E175" s="1" t="str">
        <f t="shared" si="16"/>
        <v>PALOPO SOROWAKO-LUWU TIMUR</v>
      </c>
      <c r="F175" s="5">
        <v>83</v>
      </c>
      <c r="G175" s="5">
        <f>MAX('Summary BTS per City'!G175,'Summary BTS per City'!L175,'Summary BTS per City'!Q175)</f>
        <v>45</v>
      </c>
      <c r="H175" s="5">
        <f>MAX('Summary BTS per City'!H175,'Summary BTS per City'!M175,'Summary BTS per City'!R175)</f>
        <v>15</v>
      </c>
      <c r="I175" s="5">
        <f>MAX('Summary BTS per City'!I175,'Summary BTS per City'!N175,'Summary BTS per City'!S175)</f>
        <v>5</v>
      </c>
      <c r="J175" s="5">
        <f>MAX('Summary BTS per City'!J175,'Summary BTS per City'!O175,'Summary BTS per City'!T175)</f>
        <v>0</v>
      </c>
      <c r="K175" s="23">
        <f t="shared" si="17"/>
        <v>0.56081081081081086</v>
      </c>
      <c r="L175" s="23">
        <f t="shared" si="18"/>
        <v>0.30405405405405406</v>
      </c>
      <c r="M175" s="23">
        <f t="shared" si="19"/>
        <v>0.10135135135135136</v>
      </c>
      <c r="N175" s="23">
        <f t="shared" si="20"/>
        <v>3.3783783783783786E-2</v>
      </c>
      <c r="O175" s="23">
        <f t="shared" si="21"/>
        <v>0</v>
      </c>
      <c r="Q175" s="96" t="str">
        <f t="shared" si="23"/>
        <v>WIN</v>
      </c>
      <c r="R175" s="44"/>
      <c r="S175" s="44"/>
      <c r="T175" s="44"/>
      <c r="U175" s="44"/>
    </row>
    <row r="176" spans="1:21" x14ac:dyDescent="0.25">
      <c r="A176" s="1" t="s">
        <v>2</v>
      </c>
      <c r="B176" s="1" t="s">
        <v>227</v>
      </c>
      <c r="C176" s="1" t="s">
        <v>230</v>
      </c>
      <c r="D176" s="1" t="s">
        <v>177</v>
      </c>
      <c r="E176" s="1" t="str">
        <f t="shared" si="16"/>
        <v>PALOPO SOROWAKO-LUWU UTARA</v>
      </c>
      <c r="F176" s="5">
        <v>70</v>
      </c>
      <c r="G176" s="5">
        <f>MAX('Summary BTS per City'!G176,'Summary BTS per City'!L176,'Summary BTS per City'!Q176)</f>
        <v>22</v>
      </c>
      <c r="H176" s="5">
        <f>MAX('Summary BTS per City'!H176,'Summary BTS per City'!M176,'Summary BTS per City'!R176)</f>
        <v>10</v>
      </c>
      <c r="I176" s="5">
        <f>MAX('Summary BTS per City'!I176,'Summary BTS per City'!N176,'Summary BTS per City'!S176)</f>
        <v>3</v>
      </c>
      <c r="J176" s="5">
        <f>MAX('Summary BTS per City'!J176,'Summary BTS per City'!O176,'Summary BTS per City'!T176)</f>
        <v>8</v>
      </c>
      <c r="K176" s="23">
        <f t="shared" si="17"/>
        <v>0.61946902654867253</v>
      </c>
      <c r="L176" s="23">
        <f t="shared" si="18"/>
        <v>0.19469026548672566</v>
      </c>
      <c r="M176" s="23">
        <f t="shared" si="19"/>
        <v>8.8495575221238937E-2</v>
      </c>
      <c r="N176" s="23">
        <f t="shared" si="20"/>
        <v>2.6548672566371681E-2</v>
      </c>
      <c r="O176" s="23">
        <f t="shared" si="21"/>
        <v>7.0796460176991149E-2</v>
      </c>
      <c r="Q176" s="96" t="str">
        <f t="shared" si="23"/>
        <v>WIN</v>
      </c>
      <c r="R176" s="44"/>
      <c r="S176" s="44"/>
      <c r="T176" s="44"/>
      <c r="U176" s="44"/>
    </row>
    <row r="177" spans="1:21" x14ac:dyDescent="0.25">
      <c r="A177" s="1" t="s">
        <v>2</v>
      </c>
      <c r="B177" s="1" t="s">
        <v>227</v>
      </c>
      <c r="C177" s="1" t="s">
        <v>180</v>
      </c>
      <c r="D177" s="1" t="s">
        <v>178</v>
      </c>
      <c r="E177" s="1" t="str">
        <f t="shared" si="16"/>
        <v>MAMUJU-MAJENE</v>
      </c>
      <c r="F177" s="5">
        <v>41</v>
      </c>
      <c r="G177" s="5">
        <f>MAX('Summary BTS per City'!G177,'Summary BTS per City'!L177,'Summary BTS per City'!Q177)</f>
        <v>19</v>
      </c>
      <c r="H177" s="5">
        <f>MAX('Summary BTS per City'!H177,'Summary BTS per City'!M177,'Summary BTS per City'!R177)</f>
        <v>6</v>
      </c>
      <c r="I177" s="5">
        <f>MAX('Summary BTS per City'!I177,'Summary BTS per City'!N177,'Summary BTS per City'!S177)</f>
        <v>10</v>
      </c>
      <c r="J177" s="5">
        <f>MAX('Summary BTS per City'!J177,'Summary BTS per City'!O177,'Summary BTS per City'!T177)</f>
        <v>0</v>
      </c>
      <c r="K177" s="23">
        <f t="shared" si="17"/>
        <v>0.53947368421052633</v>
      </c>
      <c r="L177" s="23">
        <f t="shared" si="18"/>
        <v>0.25</v>
      </c>
      <c r="M177" s="23">
        <f t="shared" si="19"/>
        <v>7.8947368421052627E-2</v>
      </c>
      <c r="N177" s="23">
        <f t="shared" si="20"/>
        <v>0.13157894736842105</v>
      </c>
      <c r="O177" s="23">
        <f t="shared" si="21"/>
        <v>0</v>
      </c>
      <c r="Q177" s="96" t="str">
        <f t="shared" si="23"/>
        <v>WIN</v>
      </c>
      <c r="R177" s="44"/>
      <c r="S177" s="44"/>
      <c r="T177" s="44"/>
      <c r="U177" s="44"/>
    </row>
    <row r="178" spans="1:21" x14ac:dyDescent="0.25">
      <c r="A178" s="1" t="s">
        <v>2</v>
      </c>
      <c r="B178" s="1" t="s">
        <v>227</v>
      </c>
      <c r="C178" s="1" t="s">
        <v>180</v>
      </c>
      <c r="D178" s="1" t="s">
        <v>179</v>
      </c>
      <c r="E178" s="1" t="str">
        <f t="shared" si="16"/>
        <v>MAMUJU-MAMASA</v>
      </c>
      <c r="F178" s="5">
        <v>11</v>
      </c>
      <c r="G178" s="5">
        <f>MAX('Summary BTS per City'!G178,'Summary BTS per City'!L178,'Summary BTS per City'!Q178)</f>
        <v>0</v>
      </c>
      <c r="H178" s="5">
        <f>MAX('Summary BTS per City'!H178,'Summary BTS per City'!M178,'Summary BTS per City'!R178)</f>
        <v>2</v>
      </c>
      <c r="I178" s="5">
        <f>MAX('Summary BTS per City'!I178,'Summary BTS per City'!N178,'Summary BTS per City'!S178)</f>
        <v>0</v>
      </c>
      <c r="J178" s="5">
        <f>MAX('Summary BTS per City'!J178,'Summary BTS per City'!O178,'Summary BTS per City'!T178)</f>
        <v>0</v>
      </c>
      <c r="K178" s="23">
        <f t="shared" si="17"/>
        <v>0.84615384615384615</v>
      </c>
      <c r="L178" s="23">
        <f t="shared" si="18"/>
        <v>0</v>
      </c>
      <c r="M178" s="23">
        <f t="shared" si="19"/>
        <v>0.15384615384615385</v>
      </c>
      <c r="N178" s="23">
        <f t="shared" si="20"/>
        <v>0</v>
      </c>
      <c r="O178" s="23">
        <f t="shared" si="21"/>
        <v>0</v>
      </c>
      <c r="Q178" s="96" t="str">
        <f t="shared" si="23"/>
        <v>WIN</v>
      </c>
      <c r="R178" s="44"/>
      <c r="S178" s="44"/>
      <c r="T178" s="44"/>
      <c r="U178" s="44"/>
    </row>
    <row r="179" spans="1:21" x14ac:dyDescent="0.25">
      <c r="A179" s="1" t="s">
        <v>2</v>
      </c>
      <c r="B179" s="1" t="s">
        <v>227</v>
      </c>
      <c r="C179" s="1" t="s">
        <v>180</v>
      </c>
      <c r="D179" s="1" t="s">
        <v>180</v>
      </c>
      <c r="E179" s="1" t="str">
        <f t="shared" si="16"/>
        <v>MAMUJU-MAMUJU</v>
      </c>
      <c r="F179" s="5">
        <v>65</v>
      </c>
      <c r="G179" s="5">
        <f>MAX('Summary BTS per City'!G179,'Summary BTS per City'!L179,'Summary BTS per City'!Q179)</f>
        <v>22</v>
      </c>
      <c r="H179" s="5">
        <f>MAX('Summary BTS per City'!H179,'Summary BTS per City'!M179,'Summary BTS per City'!R179)</f>
        <v>9</v>
      </c>
      <c r="I179" s="5">
        <f>MAX('Summary BTS per City'!I179,'Summary BTS per City'!N179,'Summary BTS per City'!S179)</f>
        <v>3</v>
      </c>
      <c r="J179" s="5">
        <f>MAX('Summary BTS per City'!J179,'Summary BTS per City'!O179,'Summary BTS per City'!T179)</f>
        <v>0</v>
      </c>
      <c r="K179" s="23">
        <f t="shared" si="17"/>
        <v>0.65656565656565657</v>
      </c>
      <c r="L179" s="23">
        <f t="shared" si="18"/>
        <v>0.22222222222222221</v>
      </c>
      <c r="M179" s="23">
        <f t="shared" si="19"/>
        <v>9.0909090909090912E-2</v>
      </c>
      <c r="N179" s="23">
        <f t="shared" si="20"/>
        <v>3.0303030303030304E-2</v>
      </c>
      <c r="O179" s="23">
        <f t="shared" si="21"/>
        <v>0</v>
      </c>
      <c r="Q179" s="96" t="str">
        <f t="shared" si="23"/>
        <v>WIN</v>
      </c>
      <c r="R179" s="44"/>
      <c r="S179" s="44"/>
      <c r="T179" s="44"/>
      <c r="U179" s="44"/>
    </row>
    <row r="180" spans="1:21" x14ac:dyDescent="0.25">
      <c r="A180" s="1" t="s">
        <v>2</v>
      </c>
      <c r="B180" s="1" t="s">
        <v>227</v>
      </c>
      <c r="C180" s="1" t="s">
        <v>180</v>
      </c>
      <c r="D180" s="1" t="s">
        <v>181</v>
      </c>
      <c r="E180" s="1" t="str">
        <f t="shared" si="16"/>
        <v>MAMUJU-MAMUJU TENGAH</v>
      </c>
      <c r="F180" s="5">
        <v>29</v>
      </c>
      <c r="G180" s="5">
        <f>MAX('Summary BTS per City'!G180,'Summary BTS per City'!L180,'Summary BTS per City'!Q180)</f>
        <v>0</v>
      </c>
      <c r="H180" s="5">
        <f>MAX('Summary BTS per City'!H180,'Summary BTS per City'!M180,'Summary BTS per City'!R180)</f>
        <v>3</v>
      </c>
      <c r="I180" s="5">
        <f>MAX('Summary BTS per City'!I180,'Summary BTS per City'!N180,'Summary BTS per City'!S180)</f>
        <v>0</v>
      </c>
      <c r="J180" s="5">
        <f>MAX('Summary BTS per City'!J180,'Summary BTS per City'!O180,'Summary BTS per City'!T180)</f>
        <v>0</v>
      </c>
      <c r="K180" s="23">
        <f t="shared" si="17"/>
        <v>0.90625</v>
      </c>
      <c r="L180" s="23">
        <f t="shared" si="18"/>
        <v>0</v>
      </c>
      <c r="M180" s="23">
        <f t="shared" si="19"/>
        <v>9.375E-2</v>
      </c>
      <c r="N180" s="23">
        <f t="shared" si="20"/>
        <v>0</v>
      </c>
      <c r="O180" s="23">
        <f t="shared" si="21"/>
        <v>0</v>
      </c>
      <c r="Q180" s="96" t="str">
        <f t="shared" si="23"/>
        <v>WIN</v>
      </c>
      <c r="R180" s="44"/>
      <c r="S180" s="44"/>
      <c r="T180" s="44"/>
      <c r="U180" s="44"/>
    </row>
    <row r="181" spans="1:21" x14ac:dyDescent="0.25">
      <c r="A181" s="1" t="s">
        <v>2</v>
      </c>
      <c r="B181" s="1" t="s">
        <v>226</v>
      </c>
      <c r="C181" s="1" t="s">
        <v>226</v>
      </c>
      <c r="D181" s="1" t="s">
        <v>182</v>
      </c>
      <c r="E181" s="1" t="str">
        <f t="shared" si="16"/>
        <v>PALU-MAMUJU UTARA</v>
      </c>
      <c r="F181" s="5">
        <v>37</v>
      </c>
      <c r="G181" s="5">
        <f>MAX('Summary BTS per City'!G181,'Summary BTS per City'!L181,'Summary BTS per City'!Q181)</f>
        <v>2</v>
      </c>
      <c r="H181" s="5">
        <f>MAX('Summary BTS per City'!H181,'Summary BTS per City'!M181,'Summary BTS per City'!R181)</f>
        <v>2</v>
      </c>
      <c r="I181" s="5">
        <f>MAX('Summary BTS per City'!I181,'Summary BTS per City'!N181,'Summary BTS per City'!S181)</f>
        <v>0</v>
      </c>
      <c r="J181" s="5">
        <f>MAX('Summary BTS per City'!J181,'Summary BTS per City'!O181,'Summary BTS per City'!T181)</f>
        <v>0</v>
      </c>
      <c r="K181" s="23">
        <f t="shared" si="17"/>
        <v>0.90243902439024393</v>
      </c>
      <c r="L181" s="23">
        <f t="shared" si="18"/>
        <v>4.878048780487805E-2</v>
      </c>
      <c r="M181" s="23">
        <f t="shared" si="19"/>
        <v>4.878048780487805E-2</v>
      </c>
      <c r="N181" s="23">
        <f t="shared" si="20"/>
        <v>0</v>
      </c>
      <c r="O181" s="23">
        <f t="shared" si="21"/>
        <v>0</v>
      </c>
      <c r="Q181" s="96" t="str">
        <f t="shared" si="23"/>
        <v>WIN</v>
      </c>
      <c r="R181" s="44"/>
      <c r="S181" s="44"/>
      <c r="T181" s="44"/>
      <c r="U181" s="44"/>
    </row>
    <row r="182" spans="1:21" x14ac:dyDescent="0.25">
      <c r="A182" s="1" t="s">
        <v>2</v>
      </c>
      <c r="B182" s="1" t="s">
        <v>232</v>
      </c>
      <c r="C182" s="1" t="s">
        <v>222</v>
      </c>
      <c r="D182" s="1" t="s">
        <v>183</v>
      </c>
      <c r="E182" s="1" t="str">
        <f t="shared" si="16"/>
        <v>BARRU MAROS-MAROS</v>
      </c>
      <c r="F182" s="5">
        <v>105</v>
      </c>
      <c r="G182" s="5">
        <f>MAX('Summary BTS per City'!G182,'Summary BTS per City'!L182,'Summary BTS per City'!Q182)</f>
        <v>45</v>
      </c>
      <c r="H182" s="5">
        <f>MAX('Summary BTS per City'!H182,'Summary BTS per City'!M182,'Summary BTS per City'!R182)</f>
        <v>72</v>
      </c>
      <c r="I182" s="5">
        <f>MAX('Summary BTS per City'!I182,'Summary BTS per City'!N182,'Summary BTS per City'!S182)</f>
        <v>63</v>
      </c>
      <c r="J182" s="5">
        <f>MAX('Summary BTS per City'!J182,'Summary BTS per City'!O182,'Summary BTS per City'!T182)</f>
        <v>60</v>
      </c>
      <c r="K182" s="23">
        <f t="shared" si="17"/>
        <v>0.30434782608695654</v>
      </c>
      <c r="L182" s="23">
        <f t="shared" si="18"/>
        <v>0.13043478260869565</v>
      </c>
      <c r="M182" s="23">
        <f t="shared" si="19"/>
        <v>0.20869565217391303</v>
      </c>
      <c r="N182" s="23">
        <f t="shared" si="20"/>
        <v>0.18260869565217391</v>
      </c>
      <c r="O182" s="23">
        <f t="shared" si="21"/>
        <v>0.17391304347826086</v>
      </c>
      <c r="Q182" s="96" t="str">
        <f t="shared" si="23"/>
        <v>WIN</v>
      </c>
      <c r="R182" s="44"/>
      <c r="S182" s="44"/>
      <c r="T182" s="44"/>
      <c r="U182" s="44"/>
    </row>
    <row r="183" spans="1:21" x14ac:dyDescent="0.25">
      <c r="A183" s="1" t="s">
        <v>2</v>
      </c>
      <c r="B183" s="1" t="s">
        <v>229</v>
      </c>
      <c r="C183" s="1" t="s">
        <v>223</v>
      </c>
      <c r="D183" s="1" t="s">
        <v>184</v>
      </c>
      <c r="E183" s="1" t="str">
        <f t="shared" si="16"/>
        <v>BITUNG MINAHASA TALAUD-MINAHASA</v>
      </c>
      <c r="F183" s="5">
        <v>108</v>
      </c>
      <c r="G183" s="5">
        <f>MAX('Summary BTS per City'!G183,'Summary BTS per City'!L183,'Summary BTS per City'!Q183)</f>
        <v>60</v>
      </c>
      <c r="H183" s="5">
        <f>MAX('Summary BTS per City'!H183,'Summary BTS per City'!M183,'Summary BTS per City'!R183)</f>
        <v>50</v>
      </c>
      <c r="I183" s="5">
        <f>MAX('Summary BTS per City'!I183,'Summary BTS per City'!N183,'Summary BTS per City'!S183)</f>
        <v>65</v>
      </c>
      <c r="J183" s="5">
        <f>MAX('Summary BTS per City'!J183,'Summary BTS per City'!O183,'Summary BTS per City'!T183)</f>
        <v>13</v>
      </c>
      <c r="K183" s="23">
        <f t="shared" si="17"/>
        <v>0.36486486486486486</v>
      </c>
      <c r="L183" s="23">
        <f t="shared" si="18"/>
        <v>0.20270270270270271</v>
      </c>
      <c r="M183" s="23">
        <f t="shared" si="19"/>
        <v>0.16891891891891891</v>
      </c>
      <c r="N183" s="23">
        <f t="shared" si="20"/>
        <v>0.2195945945945946</v>
      </c>
      <c r="O183" s="23">
        <f t="shared" si="21"/>
        <v>4.3918918918918921E-2</v>
      </c>
      <c r="Q183" s="96" t="str">
        <f t="shared" si="23"/>
        <v>WIN</v>
      </c>
      <c r="R183" s="44"/>
      <c r="S183" s="44"/>
      <c r="T183" s="44"/>
      <c r="U183" s="44"/>
    </row>
    <row r="184" spans="1:21" x14ac:dyDescent="0.25">
      <c r="A184" s="1" t="s">
        <v>2</v>
      </c>
      <c r="B184" s="1" t="s">
        <v>229</v>
      </c>
      <c r="C184" s="1" t="s">
        <v>223</v>
      </c>
      <c r="D184" s="1" t="s">
        <v>185</v>
      </c>
      <c r="E184" s="1" t="str">
        <f t="shared" si="16"/>
        <v>BITUNG MINAHASA TALAUD-MINAHASA SELATAN</v>
      </c>
      <c r="F184" s="5">
        <v>54</v>
      </c>
      <c r="G184" s="5">
        <f>MAX('Summary BTS per City'!G184,'Summary BTS per City'!L184,'Summary BTS per City'!Q184)</f>
        <v>18</v>
      </c>
      <c r="H184" s="5">
        <f>MAX('Summary BTS per City'!H184,'Summary BTS per City'!M184,'Summary BTS per City'!R184)</f>
        <v>32</v>
      </c>
      <c r="I184" s="5">
        <f>MAX('Summary BTS per City'!I184,'Summary BTS per City'!N184,'Summary BTS per City'!S184)</f>
        <v>29</v>
      </c>
      <c r="J184" s="5">
        <f>MAX('Summary BTS per City'!J184,'Summary BTS per City'!O184,'Summary BTS per City'!T184)</f>
        <v>4</v>
      </c>
      <c r="K184" s="23">
        <f t="shared" si="17"/>
        <v>0.39416058394160586</v>
      </c>
      <c r="L184" s="23">
        <f t="shared" si="18"/>
        <v>0.13138686131386862</v>
      </c>
      <c r="M184" s="23">
        <f t="shared" si="19"/>
        <v>0.23357664233576642</v>
      </c>
      <c r="N184" s="23">
        <f t="shared" si="20"/>
        <v>0.21167883211678831</v>
      </c>
      <c r="O184" s="23">
        <f t="shared" si="21"/>
        <v>2.9197080291970802E-2</v>
      </c>
      <c r="Q184" s="96" t="str">
        <f t="shared" si="23"/>
        <v>WIN</v>
      </c>
      <c r="R184" s="44"/>
      <c r="S184" s="44"/>
      <c r="T184" s="44"/>
      <c r="U184" s="44"/>
    </row>
    <row r="185" spans="1:21" x14ac:dyDescent="0.25">
      <c r="A185" s="1" t="s">
        <v>2</v>
      </c>
      <c r="B185" s="1" t="s">
        <v>229</v>
      </c>
      <c r="C185" s="1" t="s">
        <v>223</v>
      </c>
      <c r="D185" s="1" t="s">
        <v>186</v>
      </c>
      <c r="E185" s="1" t="str">
        <f t="shared" si="16"/>
        <v>BITUNG MINAHASA TALAUD-MINAHASA TENGGARA</v>
      </c>
      <c r="F185" s="5">
        <v>24</v>
      </c>
      <c r="G185" s="5">
        <f>MAX('Summary BTS per City'!G185,'Summary BTS per City'!L185,'Summary BTS per City'!Q185)</f>
        <v>10</v>
      </c>
      <c r="H185" s="5">
        <f>MAX('Summary BTS per City'!H185,'Summary BTS per City'!M185,'Summary BTS per City'!R185)</f>
        <v>10</v>
      </c>
      <c r="I185" s="5">
        <f>MAX('Summary BTS per City'!I185,'Summary BTS per City'!N185,'Summary BTS per City'!S185)</f>
        <v>11</v>
      </c>
      <c r="J185" s="5">
        <f>MAX('Summary BTS per City'!J185,'Summary BTS per City'!O185,'Summary BTS per City'!T185)</f>
        <v>0</v>
      </c>
      <c r="K185" s="23">
        <f t="shared" si="17"/>
        <v>0.43636363636363634</v>
      </c>
      <c r="L185" s="23">
        <f t="shared" si="18"/>
        <v>0.18181818181818182</v>
      </c>
      <c r="M185" s="23">
        <f t="shared" si="19"/>
        <v>0.18181818181818182</v>
      </c>
      <c r="N185" s="23">
        <f t="shared" si="20"/>
        <v>0.2</v>
      </c>
      <c r="O185" s="23">
        <f t="shared" si="21"/>
        <v>0</v>
      </c>
      <c r="Q185" s="96" t="str">
        <f t="shared" si="23"/>
        <v>WIN</v>
      </c>
      <c r="R185" s="44"/>
      <c r="S185" s="44"/>
      <c r="T185" s="44"/>
      <c r="U185" s="44"/>
    </row>
    <row r="186" spans="1:21" x14ac:dyDescent="0.25">
      <c r="A186" s="1" t="s">
        <v>2</v>
      </c>
      <c r="B186" s="1" t="s">
        <v>229</v>
      </c>
      <c r="C186" s="1" t="s">
        <v>223</v>
      </c>
      <c r="D186" s="1" t="s">
        <v>187</v>
      </c>
      <c r="E186" s="1" t="str">
        <f t="shared" si="16"/>
        <v>BITUNG MINAHASA TALAUD-MINAHASA UTARA</v>
      </c>
      <c r="F186" s="5">
        <v>87</v>
      </c>
      <c r="G186" s="5">
        <f>MAX('Summary BTS per City'!G186,'Summary BTS per City'!L186,'Summary BTS per City'!Q186)</f>
        <v>41</v>
      </c>
      <c r="H186" s="5">
        <f>MAX('Summary BTS per City'!H186,'Summary BTS per City'!M186,'Summary BTS per City'!R186)</f>
        <v>27</v>
      </c>
      <c r="I186" s="5">
        <f>MAX('Summary BTS per City'!I186,'Summary BTS per City'!N186,'Summary BTS per City'!S186)</f>
        <v>50</v>
      </c>
      <c r="J186" s="5">
        <f>MAX('Summary BTS per City'!J186,'Summary BTS per City'!O186,'Summary BTS per City'!T186)</f>
        <v>15</v>
      </c>
      <c r="K186" s="23">
        <f t="shared" si="17"/>
        <v>0.39545454545454545</v>
      </c>
      <c r="L186" s="23">
        <f t="shared" si="18"/>
        <v>0.18636363636363637</v>
      </c>
      <c r="M186" s="23">
        <f t="shared" si="19"/>
        <v>0.12272727272727273</v>
      </c>
      <c r="N186" s="23">
        <f t="shared" si="20"/>
        <v>0.22727272727272727</v>
      </c>
      <c r="O186" s="23">
        <f t="shared" si="21"/>
        <v>6.8181818181818177E-2</v>
      </c>
      <c r="Q186" s="96" t="str">
        <f t="shared" si="23"/>
        <v>WIN</v>
      </c>
      <c r="R186" s="44"/>
      <c r="S186" s="44"/>
      <c r="T186" s="44"/>
      <c r="U186" s="44"/>
    </row>
    <row r="187" spans="1:21" x14ac:dyDescent="0.25">
      <c r="A187" s="1" t="s">
        <v>2</v>
      </c>
      <c r="B187" s="1" t="s">
        <v>226</v>
      </c>
      <c r="C187" s="1" t="s">
        <v>123</v>
      </c>
      <c r="D187" s="1" t="s">
        <v>188</v>
      </c>
      <c r="E187" s="1" t="str">
        <f t="shared" si="16"/>
        <v>BANGGAI-MOROWALI</v>
      </c>
      <c r="F187" s="5">
        <v>62</v>
      </c>
      <c r="G187" s="5">
        <f>MAX('Summary BTS per City'!G187,'Summary BTS per City'!L187,'Summary BTS per City'!Q187)</f>
        <v>0</v>
      </c>
      <c r="H187" s="5">
        <f>MAX('Summary BTS per City'!H187,'Summary BTS per City'!M187,'Summary BTS per City'!R187)</f>
        <v>1</v>
      </c>
      <c r="I187" s="5">
        <f>MAX('Summary BTS per City'!I187,'Summary BTS per City'!N187,'Summary BTS per City'!S187)</f>
        <v>0</v>
      </c>
      <c r="J187" s="5">
        <f>MAX('Summary BTS per City'!J187,'Summary BTS per City'!O187,'Summary BTS per City'!T187)</f>
        <v>0</v>
      </c>
      <c r="K187" s="23">
        <f t="shared" si="17"/>
        <v>0.98412698412698407</v>
      </c>
      <c r="L187" s="23">
        <f t="shared" si="18"/>
        <v>0</v>
      </c>
      <c r="M187" s="23">
        <f t="shared" si="19"/>
        <v>1.5873015873015872E-2</v>
      </c>
      <c r="N187" s="23">
        <f t="shared" si="20"/>
        <v>0</v>
      </c>
      <c r="O187" s="23">
        <f t="shared" si="21"/>
        <v>0</v>
      </c>
      <c r="Q187" s="96" t="str">
        <f t="shared" si="23"/>
        <v>WIN</v>
      </c>
      <c r="R187" s="44"/>
      <c r="S187" s="44"/>
      <c r="T187" s="44"/>
      <c r="U187" s="44"/>
    </row>
    <row r="188" spans="1:21" x14ac:dyDescent="0.25">
      <c r="A188" s="1" t="s">
        <v>2</v>
      </c>
      <c r="B188" s="1" t="s">
        <v>226</v>
      </c>
      <c r="C188" s="1" t="s">
        <v>123</v>
      </c>
      <c r="D188" s="1" t="s">
        <v>189</v>
      </c>
      <c r="E188" s="1" t="str">
        <f t="shared" si="16"/>
        <v>BANGGAI-MOROWALI UTARA</v>
      </c>
      <c r="F188" s="5">
        <v>37</v>
      </c>
      <c r="G188" s="5">
        <f>MAX('Summary BTS per City'!G188,'Summary BTS per City'!L188,'Summary BTS per City'!Q188)</f>
        <v>0</v>
      </c>
      <c r="H188" s="5">
        <f>MAX('Summary BTS per City'!H188,'Summary BTS per City'!M188,'Summary BTS per City'!R188)</f>
        <v>2</v>
      </c>
      <c r="I188" s="5">
        <f>MAX('Summary BTS per City'!I188,'Summary BTS per City'!N188,'Summary BTS per City'!S188)</f>
        <v>0</v>
      </c>
      <c r="J188" s="5">
        <f>MAX('Summary BTS per City'!J188,'Summary BTS per City'!O188,'Summary BTS per City'!T188)</f>
        <v>0</v>
      </c>
      <c r="K188" s="23">
        <f t="shared" si="17"/>
        <v>0.94871794871794868</v>
      </c>
      <c r="L188" s="23">
        <f t="shared" si="18"/>
        <v>0</v>
      </c>
      <c r="M188" s="23">
        <f t="shared" si="19"/>
        <v>5.128205128205128E-2</v>
      </c>
      <c r="N188" s="23">
        <f t="shared" si="20"/>
        <v>0</v>
      </c>
      <c r="O188" s="23">
        <f t="shared" si="21"/>
        <v>0</v>
      </c>
      <c r="Q188" s="96" t="str">
        <f t="shared" si="23"/>
        <v>WIN</v>
      </c>
      <c r="R188" s="44"/>
      <c r="S188" s="44"/>
      <c r="T188" s="44"/>
      <c r="U188" s="44"/>
    </row>
    <row r="189" spans="1:21" x14ac:dyDescent="0.25">
      <c r="A189" s="1" t="s">
        <v>2</v>
      </c>
      <c r="B189" s="1" t="s">
        <v>224</v>
      </c>
      <c r="C189" s="1" t="s">
        <v>225</v>
      </c>
      <c r="D189" s="1" t="s">
        <v>190</v>
      </c>
      <c r="E189" s="1" t="str">
        <f t="shared" si="16"/>
        <v>BAU BAU-MUNA</v>
      </c>
      <c r="F189" s="5">
        <v>43</v>
      </c>
      <c r="G189" s="5">
        <f>MAX('Summary BTS per City'!G189,'Summary BTS per City'!L189,'Summary BTS per City'!Q189)</f>
        <v>29</v>
      </c>
      <c r="H189" s="5">
        <f>MAX('Summary BTS per City'!H189,'Summary BTS per City'!M189,'Summary BTS per City'!R189)</f>
        <v>1</v>
      </c>
      <c r="I189" s="5">
        <f>MAX('Summary BTS per City'!I189,'Summary BTS per City'!N189,'Summary BTS per City'!S189)</f>
        <v>0</v>
      </c>
      <c r="J189" s="5">
        <f>MAX('Summary BTS per City'!J189,'Summary BTS per City'!O189,'Summary BTS per City'!T189)</f>
        <v>0</v>
      </c>
      <c r="K189" s="23">
        <f t="shared" si="17"/>
        <v>0.58904109589041098</v>
      </c>
      <c r="L189" s="23">
        <f t="shared" si="18"/>
        <v>0.39726027397260272</v>
      </c>
      <c r="M189" s="23">
        <f t="shared" si="19"/>
        <v>1.3698630136986301E-2</v>
      </c>
      <c r="N189" s="23">
        <f t="shared" si="20"/>
        <v>0</v>
      </c>
      <c r="O189" s="23">
        <f t="shared" si="21"/>
        <v>0</v>
      </c>
      <c r="Q189" s="96" t="str">
        <f t="shared" si="23"/>
        <v>WIN</v>
      </c>
      <c r="R189" s="44"/>
      <c r="S189" s="44"/>
      <c r="T189" s="44"/>
      <c r="U189" s="44"/>
    </row>
    <row r="190" spans="1:21" x14ac:dyDescent="0.25">
      <c r="A190" s="1" t="s">
        <v>2</v>
      </c>
      <c r="B190" s="1" t="s">
        <v>224</v>
      </c>
      <c r="C190" s="1" t="s">
        <v>225</v>
      </c>
      <c r="D190" s="1" t="s">
        <v>191</v>
      </c>
      <c r="E190" s="1" t="str">
        <f t="shared" si="16"/>
        <v>BAU BAU-MUNA BARAT</v>
      </c>
      <c r="F190" s="5">
        <v>15</v>
      </c>
      <c r="G190" s="5">
        <f>MAX('Summary BTS per City'!G190,'Summary BTS per City'!L190,'Summary BTS per City'!Q190)</f>
        <v>4</v>
      </c>
      <c r="H190" s="5">
        <f>MAX('Summary BTS per City'!H190,'Summary BTS per City'!M190,'Summary BTS per City'!R190)</f>
        <v>0</v>
      </c>
      <c r="I190" s="5">
        <f>MAX('Summary BTS per City'!I190,'Summary BTS per City'!N190,'Summary BTS per City'!S190)</f>
        <v>0</v>
      </c>
      <c r="J190" s="5">
        <f>MAX('Summary BTS per City'!J190,'Summary BTS per City'!O190,'Summary BTS per City'!T190)</f>
        <v>0</v>
      </c>
      <c r="K190" s="23">
        <f t="shared" si="17"/>
        <v>0.78947368421052633</v>
      </c>
      <c r="L190" s="23">
        <f t="shared" si="18"/>
        <v>0.21052631578947367</v>
      </c>
      <c r="M190" s="23">
        <f t="shared" si="19"/>
        <v>0</v>
      </c>
      <c r="N190" s="23">
        <f t="shared" si="20"/>
        <v>0</v>
      </c>
      <c r="O190" s="23">
        <f t="shared" si="21"/>
        <v>0</v>
      </c>
      <c r="Q190" s="96" t="str">
        <f t="shared" si="23"/>
        <v>WIN</v>
      </c>
      <c r="R190" s="44"/>
      <c r="S190" s="44"/>
      <c r="T190" s="44"/>
      <c r="U190" s="44"/>
    </row>
    <row r="191" spans="1:21" x14ac:dyDescent="0.25">
      <c r="A191" s="1" t="s">
        <v>2</v>
      </c>
      <c r="B191" s="1" t="s">
        <v>232</v>
      </c>
      <c r="C191" s="1" t="s">
        <v>222</v>
      </c>
      <c r="D191" s="1" t="s">
        <v>192</v>
      </c>
      <c r="E191" s="1" t="str">
        <f t="shared" si="16"/>
        <v>BARRU MAROS-PANGKAJENE DAN KEPULAUAN</v>
      </c>
      <c r="F191" s="5">
        <v>71</v>
      </c>
      <c r="G191" s="5">
        <f>MAX('Summary BTS per City'!G191,'Summary BTS per City'!L191,'Summary BTS per City'!Q191)</f>
        <v>35</v>
      </c>
      <c r="H191" s="5">
        <f>MAX('Summary BTS per City'!H191,'Summary BTS per City'!M191,'Summary BTS per City'!R191)</f>
        <v>40</v>
      </c>
      <c r="I191" s="5">
        <f>MAX('Summary BTS per City'!I191,'Summary BTS per City'!N191,'Summary BTS per City'!S191)</f>
        <v>33</v>
      </c>
      <c r="J191" s="5">
        <f>MAX('Summary BTS per City'!J191,'Summary BTS per City'!O191,'Summary BTS per City'!T191)</f>
        <v>22</v>
      </c>
      <c r="K191" s="23">
        <f t="shared" si="17"/>
        <v>0.35323383084577115</v>
      </c>
      <c r="L191" s="23">
        <f t="shared" si="18"/>
        <v>0.17412935323383086</v>
      </c>
      <c r="M191" s="23">
        <f t="shared" si="19"/>
        <v>0.19900497512437812</v>
      </c>
      <c r="N191" s="23">
        <f t="shared" si="20"/>
        <v>0.16417910447761194</v>
      </c>
      <c r="O191" s="23">
        <f t="shared" si="21"/>
        <v>0.10945273631840796</v>
      </c>
      <c r="Q191" s="96" t="str">
        <f t="shared" si="23"/>
        <v>WIN</v>
      </c>
      <c r="R191" s="44"/>
      <c r="S191" s="44"/>
      <c r="T191" s="44"/>
      <c r="U191" s="44"/>
    </row>
    <row r="192" spans="1:21" x14ac:dyDescent="0.25">
      <c r="A192" s="1" t="s">
        <v>2</v>
      </c>
      <c r="B192" s="1" t="s">
        <v>226</v>
      </c>
      <c r="C192" s="1" t="s">
        <v>226</v>
      </c>
      <c r="D192" s="1" t="s">
        <v>193</v>
      </c>
      <c r="E192" s="1" t="str">
        <f t="shared" si="16"/>
        <v>PALU-PARIGI MOUTONG</v>
      </c>
      <c r="F192" s="5">
        <v>91</v>
      </c>
      <c r="G192" s="5">
        <f>MAX('Summary BTS per City'!G192,'Summary BTS per City'!L192,'Summary BTS per City'!Q192)</f>
        <v>60</v>
      </c>
      <c r="H192" s="5">
        <f>MAX('Summary BTS per City'!H192,'Summary BTS per City'!M192,'Summary BTS per City'!R192)</f>
        <v>21</v>
      </c>
      <c r="I192" s="5">
        <f>MAX('Summary BTS per City'!I192,'Summary BTS per City'!N192,'Summary BTS per City'!S192)</f>
        <v>0</v>
      </c>
      <c r="J192" s="5">
        <f>MAX('Summary BTS per City'!J192,'Summary BTS per City'!O192,'Summary BTS per City'!T192)</f>
        <v>0</v>
      </c>
      <c r="K192" s="23">
        <f t="shared" si="17"/>
        <v>0.52906976744186052</v>
      </c>
      <c r="L192" s="23">
        <f t="shared" si="18"/>
        <v>0.34883720930232559</v>
      </c>
      <c r="M192" s="23">
        <f t="shared" si="19"/>
        <v>0.12209302325581395</v>
      </c>
      <c r="N192" s="23">
        <f t="shared" si="20"/>
        <v>0</v>
      </c>
      <c r="O192" s="23">
        <f t="shared" si="21"/>
        <v>0</v>
      </c>
      <c r="Q192" s="96" t="str">
        <f t="shared" si="23"/>
        <v>WIN</v>
      </c>
      <c r="R192" s="44"/>
      <c r="S192" s="44"/>
      <c r="T192" s="44"/>
      <c r="U192" s="44"/>
    </row>
    <row r="193" spans="1:21" x14ac:dyDescent="0.25">
      <c r="A193" s="1" t="s">
        <v>2</v>
      </c>
      <c r="B193" s="1" t="s">
        <v>227</v>
      </c>
      <c r="C193" s="1" t="s">
        <v>227</v>
      </c>
      <c r="D193" s="1" t="s">
        <v>194</v>
      </c>
      <c r="E193" s="1" t="str">
        <f t="shared" si="16"/>
        <v>PARE-PARE-PINRANG</v>
      </c>
      <c r="F193" s="5">
        <v>91</v>
      </c>
      <c r="G193" s="5">
        <f>MAX('Summary BTS per City'!G193,'Summary BTS per City'!L193,'Summary BTS per City'!Q193)</f>
        <v>51</v>
      </c>
      <c r="H193" s="5">
        <f>MAX('Summary BTS per City'!H193,'Summary BTS per City'!M193,'Summary BTS per City'!R193)</f>
        <v>55</v>
      </c>
      <c r="I193" s="5">
        <f>MAX('Summary BTS per City'!I193,'Summary BTS per City'!N193,'Summary BTS per City'!S193)</f>
        <v>45</v>
      </c>
      <c r="J193" s="5">
        <f>MAX('Summary BTS per City'!J193,'Summary BTS per City'!O193,'Summary BTS per City'!T193)</f>
        <v>22</v>
      </c>
      <c r="K193" s="23">
        <f t="shared" si="17"/>
        <v>0.34469696969696972</v>
      </c>
      <c r="L193" s="23">
        <f t="shared" si="18"/>
        <v>0.19318181818181818</v>
      </c>
      <c r="M193" s="23">
        <f t="shared" si="19"/>
        <v>0.20833333333333334</v>
      </c>
      <c r="N193" s="23">
        <f t="shared" si="20"/>
        <v>0.17045454545454544</v>
      </c>
      <c r="O193" s="23">
        <f t="shared" si="21"/>
        <v>8.3333333333333329E-2</v>
      </c>
      <c r="Q193" s="96" t="str">
        <f t="shared" si="23"/>
        <v>WIN</v>
      </c>
      <c r="R193" s="44"/>
      <c r="S193" s="44"/>
      <c r="T193" s="44"/>
      <c r="U193" s="44"/>
    </row>
    <row r="194" spans="1:21" x14ac:dyDescent="0.25">
      <c r="A194" s="1" t="s">
        <v>2</v>
      </c>
      <c r="B194" s="1" t="s">
        <v>3</v>
      </c>
      <c r="C194" s="1" t="s">
        <v>3</v>
      </c>
      <c r="D194" s="1" t="s">
        <v>195</v>
      </c>
      <c r="E194" s="1" t="str">
        <f t="shared" si="16"/>
        <v>GORONTALO-POHUWATO</v>
      </c>
      <c r="F194" s="5">
        <v>29</v>
      </c>
      <c r="G194" s="5">
        <f>MAX('Summary BTS per City'!G194,'Summary BTS per City'!L194,'Summary BTS per City'!Q194)</f>
        <v>8</v>
      </c>
      <c r="H194" s="5">
        <f>MAX('Summary BTS per City'!H194,'Summary BTS per City'!M194,'Summary BTS per City'!R194)</f>
        <v>5</v>
      </c>
      <c r="I194" s="5">
        <f>MAX('Summary BTS per City'!I194,'Summary BTS per City'!N194,'Summary BTS per City'!S194)</f>
        <v>11</v>
      </c>
      <c r="J194" s="5">
        <f>MAX('Summary BTS per City'!J194,'Summary BTS per City'!O194,'Summary BTS per City'!T194)</f>
        <v>0</v>
      </c>
      <c r="K194" s="23">
        <f t="shared" si="17"/>
        <v>0.54716981132075471</v>
      </c>
      <c r="L194" s="23">
        <f t="shared" si="18"/>
        <v>0.15094339622641509</v>
      </c>
      <c r="M194" s="23">
        <f t="shared" si="19"/>
        <v>9.4339622641509441E-2</v>
      </c>
      <c r="N194" s="23">
        <f t="shared" si="20"/>
        <v>0.20754716981132076</v>
      </c>
      <c r="O194" s="23">
        <f t="shared" si="21"/>
        <v>0</v>
      </c>
      <c r="Q194" s="96" t="str">
        <f t="shared" si="23"/>
        <v>WIN</v>
      </c>
      <c r="R194" s="44"/>
      <c r="S194" s="44"/>
      <c r="T194" s="44"/>
      <c r="U194" s="44"/>
    </row>
    <row r="195" spans="1:21" x14ac:dyDescent="0.25">
      <c r="A195" s="1" t="s">
        <v>2</v>
      </c>
      <c r="B195" s="1" t="s">
        <v>227</v>
      </c>
      <c r="C195" s="1" t="s">
        <v>180</v>
      </c>
      <c r="D195" s="1" t="s">
        <v>196</v>
      </c>
      <c r="E195" s="1" t="str">
        <f t="shared" si="16"/>
        <v>MAMUJU-POLEWALI MANDAR</v>
      </c>
      <c r="F195" s="5">
        <v>93</v>
      </c>
      <c r="G195" s="5">
        <f>MAX('Summary BTS per City'!G195,'Summary BTS per City'!L195,'Summary BTS per City'!Q195)</f>
        <v>23</v>
      </c>
      <c r="H195" s="5">
        <f>MAX('Summary BTS per City'!H195,'Summary BTS per City'!M195,'Summary BTS per City'!R195)</f>
        <v>34</v>
      </c>
      <c r="I195" s="5">
        <f>MAX('Summary BTS per City'!I195,'Summary BTS per City'!N195,'Summary BTS per City'!S195)</f>
        <v>40</v>
      </c>
      <c r="J195" s="5">
        <f>MAX('Summary BTS per City'!J195,'Summary BTS per City'!O195,'Summary BTS per City'!T195)</f>
        <v>0</v>
      </c>
      <c r="K195" s="23">
        <f t="shared" si="17"/>
        <v>0.48947368421052634</v>
      </c>
      <c r="L195" s="23">
        <f t="shared" si="18"/>
        <v>0.12105263157894737</v>
      </c>
      <c r="M195" s="23">
        <f t="shared" si="19"/>
        <v>0.17894736842105263</v>
      </c>
      <c r="N195" s="23">
        <f t="shared" si="20"/>
        <v>0.21052631578947367</v>
      </c>
      <c r="O195" s="23">
        <f t="shared" si="21"/>
        <v>0</v>
      </c>
      <c r="Q195" s="96" t="str">
        <f t="shared" si="23"/>
        <v>WIN</v>
      </c>
      <c r="R195" s="44"/>
      <c r="S195" s="44"/>
      <c r="T195" s="44"/>
      <c r="U195" s="44"/>
    </row>
    <row r="196" spans="1:21" x14ac:dyDescent="0.25">
      <c r="A196" s="1" t="s">
        <v>2</v>
      </c>
      <c r="B196" s="1" t="s">
        <v>226</v>
      </c>
      <c r="C196" s="1" t="s">
        <v>226</v>
      </c>
      <c r="D196" s="1" t="s">
        <v>197</v>
      </c>
      <c r="E196" s="1" t="str">
        <f t="shared" si="16"/>
        <v>PALU-POSO</v>
      </c>
      <c r="F196" s="5">
        <v>69</v>
      </c>
      <c r="G196" s="5">
        <f>MAX('Summary BTS per City'!G196,'Summary BTS per City'!L196,'Summary BTS per City'!Q196)</f>
        <v>29</v>
      </c>
      <c r="H196" s="5">
        <f>MAX('Summary BTS per City'!H196,'Summary BTS per City'!M196,'Summary BTS per City'!R196)</f>
        <v>10</v>
      </c>
      <c r="I196" s="5">
        <f>MAX('Summary BTS per City'!I196,'Summary BTS per City'!N196,'Summary BTS per City'!S196)</f>
        <v>0</v>
      </c>
      <c r="J196" s="5">
        <f>MAX('Summary BTS per City'!J196,'Summary BTS per City'!O196,'Summary BTS per City'!T196)</f>
        <v>0</v>
      </c>
      <c r="K196" s="23">
        <f t="shared" si="17"/>
        <v>0.63888888888888884</v>
      </c>
      <c r="L196" s="23">
        <f t="shared" si="18"/>
        <v>0.26851851851851855</v>
      </c>
      <c r="M196" s="23">
        <f t="shared" si="19"/>
        <v>9.2592592592592587E-2</v>
      </c>
      <c r="N196" s="23">
        <f t="shared" si="20"/>
        <v>0</v>
      </c>
      <c r="O196" s="23">
        <f t="shared" si="21"/>
        <v>0</v>
      </c>
      <c r="Q196" s="96" t="str">
        <f t="shared" si="23"/>
        <v>WIN</v>
      </c>
      <c r="R196" s="44"/>
      <c r="S196" s="44"/>
      <c r="T196" s="44"/>
      <c r="U196" s="44"/>
    </row>
    <row r="197" spans="1:21" x14ac:dyDescent="0.25">
      <c r="A197" s="1" t="s">
        <v>2</v>
      </c>
      <c r="B197" s="1" t="s">
        <v>229</v>
      </c>
      <c r="C197" s="1" t="s">
        <v>228</v>
      </c>
      <c r="D197" s="1" t="s">
        <v>198</v>
      </c>
      <c r="E197" s="1" t="str">
        <f t="shared" si="16"/>
        <v>TERNATE-PULAU MOROTAI</v>
      </c>
      <c r="F197" s="5">
        <v>17</v>
      </c>
      <c r="G197" s="5">
        <f>MAX('Summary BTS per City'!G197,'Summary BTS per City'!L197,'Summary BTS per City'!Q197)</f>
        <v>0</v>
      </c>
      <c r="H197" s="5">
        <f>MAX('Summary BTS per City'!H197,'Summary BTS per City'!M197,'Summary BTS per City'!R197)</f>
        <v>0</v>
      </c>
      <c r="I197" s="5">
        <f>MAX('Summary BTS per City'!I197,'Summary BTS per City'!N197,'Summary BTS per City'!S197)</f>
        <v>0</v>
      </c>
      <c r="J197" s="5">
        <f>MAX('Summary BTS per City'!J197,'Summary BTS per City'!O197,'Summary BTS per City'!T197)</f>
        <v>0</v>
      </c>
      <c r="K197" s="23">
        <f t="shared" si="17"/>
        <v>1</v>
      </c>
      <c r="L197" s="23">
        <f t="shared" si="18"/>
        <v>0</v>
      </c>
      <c r="M197" s="23">
        <f t="shared" si="19"/>
        <v>0</v>
      </c>
      <c r="N197" s="23">
        <f t="shared" si="20"/>
        <v>0</v>
      </c>
      <c r="O197" s="23">
        <f t="shared" si="21"/>
        <v>0</v>
      </c>
      <c r="Q197" s="96" t="str">
        <f t="shared" si="23"/>
        <v>WIN</v>
      </c>
      <c r="R197" s="44"/>
      <c r="S197" s="44"/>
      <c r="T197" s="44"/>
      <c r="U197" s="44"/>
    </row>
    <row r="198" spans="1:21" x14ac:dyDescent="0.25">
      <c r="A198" s="1" t="s">
        <v>2</v>
      </c>
      <c r="B198" s="1" t="s">
        <v>229</v>
      </c>
      <c r="C198" s="1" t="s">
        <v>228</v>
      </c>
      <c r="D198" s="1" t="s">
        <v>199</v>
      </c>
      <c r="E198" s="1" t="str">
        <f t="shared" ref="E198:E210" si="24">C198&amp;"-"&amp;D198</f>
        <v>TERNATE-PULAU TALIABU</v>
      </c>
      <c r="F198" s="5">
        <v>9</v>
      </c>
      <c r="G198" s="5">
        <f>MAX('Summary BTS per City'!G198,'Summary BTS per City'!L198,'Summary BTS per City'!Q198)</f>
        <v>0</v>
      </c>
      <c r="H198" s="5">
        <f>MAX('Summary BTS per City'!H198,'Summary BTS per City'!M198,'Summary BTS per City'!R198)</f>
        <v>0</v>
      </c>
      <c r="I198" s="5">
        <f>MAX('Summary BTS per City'!I198,'Summary BTS per City'!N198,'Summary BTS per City'!S198)</f>
        <v>0</v>
      </c>
      <c r="J198" s="5">
        <f>MAX('Summary BTS per City'!J198,'Summary BTS per City'!O198,'Summary BTS per City'!T198)</f>
        <v>0</v>
      </c>
      <c r="K198" s="23">
        <f t="shared" ref="K198:K211" si="25">F198/SUM($F198:$J198)</f>
        <v>1</v>
      </c>
      <c r="L198" s="23">
        <f t="shared" ref="L198:L211" si="26">G198/SUM($F198:$J198)</f>
        <v>0</v>
      </c>
      <c r="M198" s="23">
        <f t="shared" ref="M198:M211" si="27">H198/SUM($F198:$J198)</f>
        <v>0</v>
      </c>
      <c r="N198" s="23">
        <f t="shared" ref="N198:N211" si="28">I198/SUM($F198:$J198)</f>
        <v>0</v>
      </c>
      <c r="O198" s="23">
        <f t="shared" ref="O198:O211" si="29">J198/SUM($F198:$J198)</f>
        <v>0</v>
      </c>
      <c r="Q198" s="96" t="str">
        <f t="shared" si="23"/>
        <v>WIN</v>
      </c>
      <c r="R198" s="44"/>
      <c r="S198" s="44"/>
      <c r="T198" s="44"/>
      <c r="U198" s="44"/>
    </row>
    <row r="199" spans="1:21" x14ac:dyDescent="0.25">
      <c r="A199" s="1" t="s">
        <v>2</v>
      </c>
      <c r="B199" s="1" t="s">
        <v>229</v>
      </c>
      <c r="C199" s="1" t="s">
        <v>223</v>
      </c>
      <c r="D199" s="1" t="s">
        <v>200</v>
      </c>
      <c r="E199" s="1" t="str">
        <f t="shared" si="24"/>
        <v>BITUNG MINAHASA TALAUD-SIAU TAGULANDANG BIARO</v>
      </c>
      <c r="F199" s="5">
        <v>25</v>
      </c>
      <c r="G199" s="5">
        <f>MAX('Summary BTS per City'!G199,'Summary BTS per City'!L199,'Summary BTS per City'!Q199)</f>
        <v>0</v>
      </c>
      <c r="H199" s="5">
        <f>MAX('Summary BTS per City'!H199,'Summary BTS per City'!M199,'Summary BTS per City'!R199)</f>
        <v>0</v>
      </c>
      <c r="I199" s="5">
        <f>MAX('Summary BTS per City'!I199,'Summary BTS per City'!N199,'Summary BTS per City'!S199)</f>
        <v>0</v>
      </c>
      <c r="J199" s="5">
        <f>MAX('Summary BTS per City'!J199,'Summary BTS per City'!O199,'Summary BTS per City'!T199)</f>
        <v>0</v>
      </c>
      <c r="K199" s="23">
        <f t="shared" si="25"/>
        <v>1</v>
      </c>
      <c r="L199" s="23">
        <f t="shared" si="26"/>
        <v>0</v>
      </c>
      <c r="M199" s="23">
        <f t="shared" si="27"/>
        <v>0</v>
      </c>
      <c r="N199" s="23">
        <f t="shared" si="28"/>
        <v>0</v>
      </c>
      <c r="O199" s="23">
        <f t="shared" si="29"/>
        <v>0</v>
      </c>
      <c r="Q199" s="96" t="str">
        <f t="shared" si="23"/>
        <v>WIN</v>
      </c>
      <c r="R199" s="44"/>
      <c r="S199" s="44"/>
      <c r="T199" s="44"/>
      <c r="U199" s="44"/>
    </row>
    <row r="200" spans="1:21" x14ac:dyDescent="0.25">
      <c r="A200" s="1" t="s">
        <v>2</v>
      </c>
      <c r="B200" s="1" t="s">
        <v>227</v>
      </c>
      <c r="C200" s="1" t="s">
        <v>227</v>
      </c>
      <c r="D200" s="1" t="s">
        <v>201</v>
      </c>
      <c r="E200" s="1" t="str">
        <f t="shared" si="24"/>
        <v>PARE-PARE-SIDENRENG RAPPANG</v>
      </c>
      <c r="F200" s="5">
        <v>92</v>
      </c>
      <c r="G200" s="5">
        <f>MAX('Summary BTS per City'!G200,'Summary BTS per City'!L200,'Summary BTS per City'!Q200)</f>
        <v>51</v>
      </c>
      <c r="H200" s="5">
        <f>MAX('Summary BTS per City'!H200,'Summary BTS per City'!M200,'Summary BTS per City'!R200)</f>
        <v>34</v>
      </c>
      <c r="I200" s="5">
        <f>MAX('Summary BTS per City'!I200,'Summary BTS per City'!N200,'Summary BTS per City'!S200)</f>
        <v>35</v>
      </c>
      <c r="J200" s="5">
        <f>MAX('Summary BTS per City'!J200,'Summary BTS per City'!O200,'Summary BTS per City'!T200)</f>
        <v>19</v>
      </c>
      <c r="K200" s="23">
        <f t="shared" si="25"/>
        <v>0.39826839826839827</v>
      </c>
      <c r="L200" s="23">
        <f t="shared" si="26"/>
        <v>0.22077922077922077</v>
      </c>
      <c r="M200" s="23">
        <f t="shared" si="27"/>
        <v>0.1471861471861472</v>
      </c>
      <c r="N200" s="23">
        <f t="shared" si="28"/>
        <v>0.15151515151515152</v>
      </c>
      <c r="O200" s="23">
        <f t="shared" si="29"/>
        <v>8.2251082251082255E-2</v>
      </c>
      <c r="Q200" s="96" t="str">
        <f t="shared" si="23"/>
        <v>WIN</v>
      </c>
      <c r="R200" s="44"/>
      <c r="S200" s="44"/>
      <c r="T200" s="44"/>
      <c r="U200" s="44"/>
    </row>
    <row r="201" spans="1:21" x14ac:dyDescent="0.25">
      <c r="A201" s="1" t="s">
        <v>2</v>
      </c>
      <c r="B201" s="1" t="s">
        <v>226</v>
      </c>
      <c r="C201" s="1" t="s">
        <v>226</v>
      </c>
      <c r="D201" s="1" t="s">
        <v>202</v>
      </c>
      <c r="E201" s="1" t="str">
        <f t="shared" si="24"/>
        <v>PALU-SIGI</v>
      </c>
      <c r="F201" s="5">
        <v>67</v>
      </c>
      <c r="G201" s="5">
        <f>MAX('Summary BTS per City'!G201,'Summary BTS per City'!L201,'Summary BTS per City'!Q201)</f>
        <v>27</v>
      </c>
      <c r="H201" s="5">
        <f>MAX('Summary BTS per City'!H201,'Summary BTS per City'!M201,'Summary BTS per City'!R201)</f>
        <v>17</v>
      </c>
      <c r="I201" s="5">
        <f>MAX('Summary BTS per City'!I201,'Summary BTS per City'!N201,'Summary BTS per City'!S201)</f>
        <v>0</v>
      </c>
      <c r="J201" s="5">
        <f>MAX('Summary BTS per City'!J201,'Summary BTS per City'!O201,'Summary BTS per City'!T201)</f>
        <v>0</v>
      </c>
      <c r="K201" s="23">
        <f t="shared" si="25"/>
        <v>0.60360360360360366</v>
      </c>
      <c r="L201" s="23">
        <f t="shared" si="26"/>
        <v>0.24324324324324326</v>
      </c>
      <c r="M201" s="23">
        <f t="shared" si="27"/>
        <v>0.15315315315315314</v>
      </c>
      <c r="N201" s="23">
        <f t="shared" si="28"/>
        <v>0</v>
      </c>
      <c r="O201" s="23">
        <f t="shared" si="29"/>
        <v>0</v>
      </c>
      <c r="Q201" s="96" t="str">
        <f t="shared" ref="Q201:Q210" si="30">IF((MAX(F201:J201)=F201),"WIN","LOSE")</f>
        <v>WIN</v>
      </c>
      <c r="R201" s="44"/>
      <c r="S201" s="44"/>
      <c r="T201" s="44"/>
      <c r="U201" s="44"/>
    </row>
    <row r="202" spans="1:21" x14ac:dyDescent="0.25">
      <c r="A202" s="1" t="s">
        <v>2</v>
      </c>
      <c r="B202" s="1" t="s">
        <v>232</v>
      </c>
      <c r="C202" s="1" t="s">
        <v>221</v>
      </c>
      <c r="D202" s="1" t="s">
        <v>203</v>
      </c>
      <c r="E202" s="1" t="str">
        <f t="shared" si="24"/>
        <v>BONE BULUKUMBA-SINJAI</v>
      </c>
      <c r="F202" s="5">
        <v>52</v>
      </c>
      <c r="G202" s="5">
        <f>MAX('Summary BTS per City'!G202,'Summary BTS per City'!L202,'Summary BTS per City'!Q202)</f>
        <v>13</v>
      </c>
      <c r="H202" s="5">
        <f>MAX('Summary BTS per City'!H202,'Summary BTS per City'!M202,'Summary BTS per City'!R202)</f>
        <v>13</v>
      </c>
      <c r="I202" s="5">
        <f>MAX('Summary BTS per City'!I202,'Summary BTS per City'!N202,'Summary BTS per City'!S202)</f>
        <v>25</v>
      </c>
      <c r="J202" s="5">
        <f>MAX('Summary BTS per City'!J202,'Summary BTS per City'!O202,'Summary BTS per City'!T202)</f>
        <v>15</v>
      </c>
      <c r="K202" s="23">
        <f t="shared" si="25"/>
        <v>0.44067796610169491</v>
      </c>
      <c r="L202" s="23">
        <f t="shared" si="26"/>
        <v>0.11016949152542373</v>
      </c>
      <c r="M202" s="23">
        <f t="shared" si="27"/>
        <v>0.11016949152542373</v>
      </c>
      <c r="N202" s="23">
        <f t="shared" si="28"/>
        <v>0.21186440677966101</v>
      </c>
      <c r="O202" s="23">
        <f t="shared" si="29"/>
        <v>0.1271186440677966</v>
      </c>
      <c r="Q202" s="96" t="str">
        <f t="shared" si="30"/>
        <v>WIN</v>
      </c>
      <c r="R202" s="44"/>
      <c r="S202" s="44"/>
      <c r="T202" s="44"/>
      <c r="U202" s="44"/>
    </row>
    <row r="203" spans="1:21" x14ac:dyDescent="0.25">
      <c r="A203" s="1" t="s">
        <v>2</v>
      </c>
      <c r="B203" s="1" t="s">
        <v>232</v>
      </c>
      <c r="C203" s="1" t="s">
        <v>222</v>
      </c>
      <c r="D203" s="1" t="s">
        <v>204</v>
      </c>
      <c r="E203" s="1" t="str">
        <f t="shared" si="24"/>
        <v>BARRU MAROS-SOPPENG</v>
      </c>
      <c r="F203" s="5">
        <v>65</v>
      </c>
      <c r="G203" s="5">
        <f>MAX('Summary BTS per City'!G203,'Summary BTS per City'!L203,'Summary BTS per City'!Q203)</f>
        <v>26</v>
      </c>
      <c r="H203" s="5">
        <f>MAX('Summary BTS per City'!H203,'Summary BTS per City'!M203,'Summary BTS per City'!R203)</f>
        <v>16</v>
      </c>
      <c r="I203" s="5">
        <f>MAX('Summary BTS per City'!I203,'Summary BTS per City'!N203,'Summary BTS per City'!S203)</f>
        <v>29</v>
      </c>
      <c r="J203" s="5">
        <f>MAX('Summary BTS per City'!J203,'Summary BTS per City'!O203,'Summary BTS per City'!T203)</f>
        <v>41</v>
      </c>
      <c r="K203" s="23">
        <f t="shared" si="25"/>
        <v>0.3672316384180791</v>
      </c>
      <c r="L203" s="23">
        <f t="shared" si="26"/>
        <v>0.14689265536723164</v>
      </c>
      <c r="M203" s="23">
        <f t="shared" si="27"/>
        <v>9.03954802259887E-2</v>
      </c>
      <c r="N203" s="23">
        <f t="shared" si="28"/>
        <v>0.16384180790960451</v>
      </c>
      <c r="O203" s="23">
        <f t="shared" si="29"/>
        <v>0.23163841807909605</v>
      </c>
      <c r="Q203" s="96" t="str">
        <f t="shared" si="30"/>
        <v>WIN</v>
      </c>
      <c r="R203" s="44"/>
      <c r="S203" s="44"/>
      <c r="T203" s="44"/>
      <c r="U203" s="44"/>
    </row>
    <row r="204" spans="1:21" x14ac:dyDescent="0.25">
      <c r="A204" s="1" t="s">
        <v>2</v>
      </c>
      <c r="B204" s="1" t="s">
        <v>232</v>
      </c>
      <c r="C204" s="1" t="s">
        <v>145</v>
      </c>
      <c r="D204" s="1" t="s">
        <v>205</v>
      </c>
      <c r="E204" s="1" t="str">
        <f t="shared" si="24"/>
        <v>GOWA-TAKALAR</v>
      </c>
      <c r="F204" s="5">
        <v>56</v>
      </c>
      <c r="G204" s="5">
        <f>MAX('Summary BTS per City'!G204,'Summary BTS per City'!L204,'Summary BTS per City'!Q204)</f>
        <v>36</v>
      </c>
      <c r="H204" s="5">
        <f>MAX('Summary BTS per City'!H204,'Summary BTS per City'!M204,'Summary BTS per City'!R204)</f>
        <v>38</v>
      </c>
      <c r="I204" s="5">
        <f>MAX('Summary BTS per City'!I204,'Summary BTS per City'!N204,'Summary BTS per City'!S204)</f>
        <v>16</v>
      </c>
      <c r="J204" s="5">
        <f>MAX('Summary BTS per City'!J204,'Summary BTS per City'!O204,'Summary BTS per City'!T204)</f>
        <v>9</v>
      </c>
      <c r="K204" s="23">
        <f t="shared" si="25"/>
        <v>0.36129032258064514</v>
      </c>
      <c r="L204" s="23">
        <f t="shared" si="26"/>
        <v>0.23225806451612904</v>
      </c>
      <c r="M204" s="23">
        <f t="shared" si="27"/>
        <v>0.24516129032258063</v>
      </c>
      <c r="N204" s="23">
        <f t="shared" si="28"/>
        <v>0.1032258064516129</v>
      </c>
      <c r="O204" s="23">
        <f t="shared" si="29"/>
        <v>5.8064516129032261E-2</v>
      </c>
      <c r="Q204" s="96" t="str">
        <f t="shared" si="30"/>
        <v>WIN</v>
      </c>
      <c r="R204" s="44"/>
      <c r="S204" s="44"/>
      <c r="T204" s="44"/>
      <c r="U204" s="44"/>
    </row>
    <row r="205" spans="1:21" x14ac:dyDescent="0.25">
      <c r="A205" s="1" t="s">
        <v>2</v>
      </c>
      <c r="B205" s="1" t="s">
        <v>227</v>
      </c>
      <c r="C205" s="1" t="s">
        <v>230</v>
      </c>
      <c r="D205" s="1" t="s">
        <v>206</v>
      </c>
      <c r="E205" s="1" t="str">
        <f t="shared" si="24"/>
        <v>PALOPO SOROWAKO-TANA TORAJA</v>
      </c>
      <c r="F205" s="5">
        <v>50</v>
      </c>
      <c r="G205" s="5">
        <f>MAX('Summary BTS per City'!G205,'Summary BTS per City'!L205,'Summary BTS per City'!Q205)</f>
        <v>12</v>
      </c>
      <c r="H205" s="5">
        <f>MAX('Summary BTS per City'!H205,'Summary BTS per City'!M205,'Summary BTS per City'!R205)</f>
        <v>7</v>
      </c>
      <c r="I205" s="5">
        <f>MAX('Summary BTS per City'!I205,'Summary BTS per City'!N205,'Summary BTS per City'!S205)</f>
        <v>20</v>
      </c>
      <c r="J205" s="5">
        <f>MAX('Summary BTS per City'!J205,'Summary BTS per City'!O205,'Summary BTS per City'!T205)</f>
        <v>0</v>
      </c>
      <c r="K205" s="23">
        <f t="shared" si="25"/>
        <v>0.5617977528089888</v>
      </c>
      <c r="L205" s="23">
        <f t="shared" si="26"/>
        <v>0.1348314606741573</v>
      </c>
      <c r="M205" s="23">
        <f t="shared" si="27"/>
        <v>7.8651685393258425E-2</v>
      </c>
      <c r="N205" s="23">
        <f t="shared" si="28"/>
        <v>0.2247191011235955</v>
      </c>
      <c r="O205" s="23">
        <f t="shared" si="29"/>
        <v>0</v>
      </c>
      <c r="Q205" s="96" t="str">
        <f t="shared" si="30"/>
        <v>WIN</v>
      </c>
      <c r="R205" s="44"/>
      <c r="S205" s="44"/>
      <c r="T205" s="44"/>
      <c r="U205" s="44"/>
    </row>
    <row r="206" spans="1:21" x14ac:dyDescent="0.25">
      <c r="A206" s="1" t="s">
        <v>2</v>
      </c>
      <c r="B206" s="1" t="s">
        <v>226</v>
      </c>
      <c r="C206" s="1" t="s">
        <v>123</v>
      </c>
      <c r="D206" s="1" t="s">
        <v>207</v>
      </c>
      <c r="E206" s="1" t="str">
        <f t="shared" si="24"/>
        <v>BANGGAI-TOJO UNA-UNA</v>
      </c>
      <c r="F206" s="5">
        <v>33</v>
      </c>
      <c r="G206" s="5">
        <f>MAX('Summary BTS per City'!G206,'Summary BTS per City'!L206,'Summary BTS per City'!Q206)</f>
        <v>8</v>
      </c>
      <c r="H206" s="5">
        <f>MAX('Summary BTS per City'!H206,'Summary BTS per City'!M206,'Summary BTS per City'!R206)</f>
        <v>1</v>
      </c>
      <c r="I206" s="5">
        <f>MAX('Summary BTS per City'!I206,'Summary BTS per City'!N206,'Summary BTS per City'!S206)</f>
        <v>0</v>
      </c>
      <c r="J206" s="5">
        <f>MAX('Summary BTS per City'!J206,'Summary BTS per City'!O206,'Summary BTS per City'!T206)</f>
        <v>0</v>
      </c>
      <c r="K206" s="23">
        <f t="shared" si="25"/>
        <v>0.7857142857142857</v>
      </c>
      <c r="L206" s="23">
        <f t="shared" si="26"/>
        <v>0.19047619047619047</v>
      </c>
      <c r="M206" s="23">
        <f t="shared" si="27"/>
        <v>2.3809523809523808E-2</v>
      </c>
      <c r="N206" s="23">
        <f t="shared" si="28"/>
        <v>0</v>
      </c>
      <c r="O206" s="23">
        <f t="shared" si="29"/>
        <v>0</v>
      </c>
      <c r="Q206" s="96" t="str">
        <f t="shared" si="30"/>
        <v>WIN</v>
      </c>
      <c r="R206" s="44"/>
      <c r="S206" s="44"/>
      <c r="T206" s="44"/>
      <c r="U206" s="44"/>
    </row>
    <row r="207" spans="1:21" x14ac:dyDescent="0.25">
      <c r="A207" s="1" t="s">
        <v>2</v>
      </c>
      <c r="B207" s="1" t="s">
        <v>226</v>
      </c>
      <c r="C207" s="1" t="s">
        <v>226</v>
      </c>
      <c r="D207" s="1" t="s">
        <v>208</v>
      </c>
      <c r="E207" s="1" t="str">
        <f t="shared" si="24"/>
        <v>PALU-TOLI-TOLI</v>
      </c>
      <c r="F207" s="5">
        <v>59</v>
      </c>
      <c r="G207" s="5">
        <f>MAX('Summary BTS per City'!G207,'Summary BTS per City'!L207,'Summary BTS per City'!Q207)</f>
        <v>9</v>
      </c>
      <c r="H207" s="5">
        <f>MAX('Summary BTS per City'!H207,'Summary BTS per City'!M207,'Summary BTS per City'!R207)</f>
        <v>1</v>
      </c>
      <c r="I207" s="5">
        <f>MAX('Summary BTS per City'!I207,'Summary BTS per City'!N207,'Summary BTS per City'!S207)</f>
        <v>0</v>
      </c>
      <c r="J207" s="5">
        <f>MAX('Summary BTS per City'!J207,'Summary BTS per City'!O207,'Summary BTS per City'!T207)</f>
        <v>0</v>
      </c>
      <c r="K207" s="23">
        <f t="shared" si="25"/>
        <v>0.85507246376811596</v>
      </c>
      <c r="L207" s="23">
        <f t="shared" si="26"/>
        <v>0.13043478260869565</v>
      </c>
      <c r="M207" s="23">
        <f t="shared" si="27"/>
        <v>1.4492753623188406E-2</v>
      </c>
      <c r="N207" s="23">
        <f t="shared" si="28"/>
        <v>0</v>
      </c>
      <c r="O207" s="23">
        <f t="shared" si="29"/>
        <v>0</v>
      </c>
      <c r="Q207" s="96" t="str">
        <f t="shared" si="30"/>
        <v>WIN</v>
      </c>
      <c r="R207" s="44"/>
      <c r="S207" s="44"/>
      <c r="T207" s="44"/>
      <c r="U207" s="44"/>
    </row>
    <row r="208" spans="1:21" x14ac:dyDescent="0.25">
      <c r="A208" s="1" t="s">
        <v>2</v>
      </c>
      <c r="B208" s="1" t="s">
        <v>227</v>
      </c>
      <c r="C208" s="1" t="s">
        <v>230</v>
      </c>
      <c r="D208" s="1" t="s">
        <v>209</v>
      </c>
      <c r="E208" s="1" t="str">
        <f t="shared" si="24"/>
        <v>PALOPO SOROWAKO-TORAJA UTARA</v>
      </c>
      <c r="F208" s="5">
        <v>58</v>
      </c>
      <c r="G208" s="5">
        <f>MAX('Summary BTS per City'!G208,'Summary BTS per City'!L208,'Summary BTS per City'!Q208)</f>
        <v>13</v>
      </c>
      <c r="H208" s="5">
        <f>MAX('Summary BTS per City'!H208,'Summary BTS per City'!M208,'Summary BTS per City'!R208)</f>
        <v>9</v>
      </c>
      <c r="I208" s="5">
        <f>MAX('Summary BTS per City'!I208,'Summary BTS per City'!N208,'Summary BTS per City'!S208)</f>
        <v>28</v>
      </c>
      <c r="J208" s="5">
        <f>MAX('Summary BTS per City'!J208,'Summary BTS per City'!O208,'Summary BTS per City'!T208)</f>
        <v>2</v>
      </c>
      <c r="K208" s="23">
        <f t="shared" si="25"/>
        <v>0.52727272727272723</v>
      </c>
      <c r="L208" s="23">
        <f t="shared" si="26"/>
        <v>0.11818181818181818</v>
      </c>
      <c r="M208" s="23">
        <f t="shared" si="27"/>
        <v>8.1818181818181818E-2</v>
      </c>
      <c r="N208" s="23">
        <f t="shared" si="28"/>
        <v>0.25454545454545452</v>
      </c>
      <c r="O208" s="23">
        <f t="shared" si="29"/>
        <v>1.8181818181818181E-2</v>
      </c>
      <c r="Q208" s="96" t="str">
        <f t="shared" si="30"/>
        <v>WIN</v>
      </c>
      <c r="R208" s="44"/>
      <c r="S208" s="44"/>
      <c r="T208" s="44"/>
      <c r="U208" s="44"/>
    </row>
    <row r="209" spans="1:21" x14ac:dyDescent="0.25">
      <c r="A209" s="1" t="s">
        <v>2</v>
      </c>
      <c r="B209" s="1" t="s">
        <v>227</v>
      </c>
      <c r="C209" s="1" t="s">
        <v>227</v>
      </c>
      <c r="D209" s="1" t="s">
        <v>210</v>
      </c>
      <c r="E209" s="1" t="str">
        <f t="shared" si="24"/>
        <v>PARE-PARE-WAJO</v>
      </c>
      <c r="F209" s="5">
        <v>114</v>
      </c>
      <c r="G209" s="5">
        <f>MAX('Summary BTS per City'!G209,'Summary BTS per City'!L209,'Summary BTS per City'!Q209)</f>
        <v>28</v>
      </c>
      <c r="H209" s="5">
        <f>MAX('Summary BTS per City'!H209,'Summary BTS per City'!M209,'Summary BTS per City'!R209)</f>
        <v>29</v>
      </c>
      <c r="I209" s="5">
        <f>MAX('Summary BTS per City'!I209,'Summary BTS per City'!N209,'Summary BTS per City'!S209)</f>
        <v>51</v>
      </c>
      <c r="J209" s="5">
        <f>MAX('Summary BTS per City'!J209,'Summary BTS per City'!O209,'Summary BTS per City'!T209)</f>
        <v>42</v>
      </c>
      <c r="K209" s="23">
        <f t="shared" si="25"/>
        <v>0.43181818181818182</v>
      </c>
      <c r="L209" s="23">
        <f t="shared" si="26"/>
        <v>0.10606060606060606</v>
      </c>
      <c r="M209" s="23">
        <f t="shared" si="27"/>
        <v>0.10984848484848485</v>
      </c>
      <c r="N209" s="23">
        <f t="shared" si="28"/>
        <v>0.19318181818181818</v>
      </c>
      <c r="O209" s="23">
        <f t="shared" si="29"/>
        <v>0.15909090909090909</v>
      </c>
      <c r="Q209" s="96" t="str">
        <f t="shared" si="30"/>
        <v>WIN</v>
      </c>
      <c r="R209" s="44"/>
      <c r="S209" s="44"/>
      <c r="T209" s="44"/>
      <c r="U209" s="44"/>
    </row>
    <row r="210" spans="1:21" x14ac:dyDescent="0.25">
      <c r="A210" s="1" t="s">
        <v>2</v>
      </c>
      <c r="B210" s="1" t="s">
        <v>224</v>
      </c>
      <c r="C210" s="1" t="s">
        <v>225</v>
      </c>
      <c r="D210" s="1" t="s">
        <v>211</v>
      </c>
      <c r="E210" s="1" t="str">
        <f t="shared" si="24"/>
        <v>BAU BAU-WAKATOBI</v>
      </c>
      <c r="F210" s="5">
        <v>27</v>
      </c>
      <c r="G210" s="5">
        <f>MAX('Summary BTS per City'!G210,'Summary BTS per City'!L210,'Summary BTS per City'!Q210)</f>
        <v>0</v>
      </c>
      <c r="H210" s="5">
        <f>MAX('Summary BTS per City'!H210,'Summary BTS per City'!M210,'Summary BTS per City'!R210)</f>
        <v>1</v>
      </c>
      <c r="I210" s="5">
        <f>MAX('Summary BTS per City'!I210,'Summary BTS per City'!N210,'Summary BTS per City'!S210)</f>
        <v>0</v>
      </c>
      <c r="J210" s="5">
        <f>MAX('Summary BTS per City'!J210,'Summary BTS per City'!O210,'Summary BTS per City'!T210)</f>
        <v>0</v>
      </c>
      <c r="K210" s="23">
        <f t="shared" si="25"/>
        <v>0.9642857142857143</v>
      </c>
      <c r="L210" s="23">
        <f t="shared" si="26"/>
        <v>0</v>
      </c>
      <c r="M210" s="23">
        <f t="shared" si="27"/>
        <v>3.5714285714285712E-2</v>
      </c>
      <c r="N210" s="23">
        <f t="shared" si="28"/>
        <v>0</v>
      </c>
      <c r="O210" s="23">
        <f t="shared" si="29"/>
        <v>0</v>
      </c>
      <c r="Q210" s="96" t="str">
        <f t="shared" si="30"/>
        <v>WIN</v>
      </c>
      <c r="R210" s="44"/>
      <c r="S210" s="44"/>
      <c r="T210" s="44"/>
      <c r="U210" s="44"/>
    </row>
    <row r="211" spans="1:21" x14ac:dyDescent="0.25">
      <c r="A211" s="121" t="s">
        <v>6</v>
      </c>
      <c r="B211" s="122"/>
      <c r="C211" s="122"/>
      <c r="D211" s="123"/>
      <c r="E211" s="93"/>
      <c r="F211" s="5">
        <f>SUM(F6:F210)</f>
        <v>13456</v>
      </c>
      <c r="G211" s="5">
        <f t="shared" ref="G211:J211" si="31">SUM(G6:G210)</f>
        <v>4102</v>
      </c>
      <c r="H211" s="5">
        <f t="shared" si="31"/>
        <v>3754</v>
      </c>
      <c r="I211" s="5">
        <f t="shared" si="31"/>
        <v>3931</v>
      </c>
      <c r="J211" s="5">
        <f t="shared" si="31"/>
        <v>852</v>
      </c>
      <c r="K211" s="23">
        <f t="shared" si="25"/>
        <v>0.51565433991186049</v>
      </c>
      <c r="L211" s="23">
        <f t="shared" si="26"/>
        <v>0.15719486491665069</v>
      </c>
      <c r="M211" s="23">
        <f t="shared" si="27"/>
        <v>0.1438589768154819</v>
      </c>
      <c r="N211" s="23">
        <f t="shared" si="28"/>
        <v>0.15064188541866258</v>
      </c>
      <c r="O211" s="23">
        <f t="shared" si="29"/>
        <v>3.264993293734432E-2</v>
      </c>
    </row>
    <row r="214" spans="1:21" ht="18.75" x14ac:dyDescent="0.25">
      <c r="E214" s="124" t="s">
        <v>217</v>
      </c>
      <c r="F214" s="120" t="s">
        <v>294</v>
      </c>
      <c r="G214" s="120"/>
      <c r="H214" s="120"/>
      <c r="I214" s="120"/>
      <c r="J214" s="120"/>
      <c r="K214" s="120" t="s">
        <v>297</v>
      </c>
      <c r="L214" s="120"/>
      <c r="M214" s="120"/>
      <c r="N214" s="120"/>
      <c r="O214" s="120"/>
    </row>
    <row r="215" spans="1:21" x14ac:dyDescent="0.25">
      <c r="E215" s="125"/>
      <c r="F215" s="12" t="s">
        <v>12</v>
      </c>
      <c r="G215" s="13" t="s">
        <v>10</v>
      </c>
      <c r="H215" s="14" t="s">
        <v>7</v>
      </c>
      <c r="I215" s="15" t="s">
        <v>9</v>
      </c>
      <c r="J215" s="22" t="s">
        <v>8</v>
      </c>
      <c r="K215" s="12" t="s">
        <v>12</v>
      </c>
      <c r="L215" s="13" t="s">
        <v>10</v>
      </c>
      <c r="M215" s="14" t="s">
        <v>7</v>
      </c>
      <c r="N215" s="15" t="s">
        <v>9</v>
      </c>
      <c r="O215" s="22" t="s">
        <v>8</v>
      </c>
    </row>
    <row r="216" spans="1:21" s="45" customFormat="1" x14ac:dyDescent="0.25">
      <c r="E216" s="11" t="s">
        <v>18</v>
      </c>
      <c r="F216" s="24">
        <f>SUM(F217:F219)</f>
        <v>13456</v>
      </c>
      <c r="G216" s="24">
        <f t="shared" ref="G216:J216" si="32">SUM(G217:G219)</f>
        <v>4102</v>
      </c>
      <c r="H216" s="24">
        <f t="shared" si="32"/>
        <v>3754</v>
      </c>
      <c r="I216" s="24">
        <f t="shared" si="32"/>
        <v>3931</v>
      </c>
      <c r="J216" s="24">
        <f t="shared" si="32"/>
        <v>852</v>
      </c>
      <c r="K216" s="25">
        <f t="shared" ref="K216:O219" si="33">F216/SUM($F216:$J216)</f>
        <v>0.51565433991186049</v>
      </c>
      <c r="L216" s="25">
        <f t="shared" si="33"/>
        <v>0.15719486491665069</v>
      </c>
      <c r="M216" s="25">
        <f t="shared" si="33"/>
        <v>0.1438589768154819</v>
      </c>
      <c r="N216" s="25">
        <f t="shared" si="33"/>
        <v>0.15064188541866258</v>
      </c>
      <c r="O216" s="25">
        <f t="shared" si="33"/>
        <v>3.264993293734432E-2</v>
      </c>
      <c r="Q216" s="96" t="str">
        <f>IF((MAX(F216:J216)=F216),"WIN","LOSE")</f>
        <v>WIN</v>
      </c>
    </row>
    <row r="217" spans="1:21" x14ac:dyDescent="0.25">
      <c r="E217" s="1" t="s">
        <v>1</v>
      </c>
      <c r="F217" s="5">
        <f>SUMIF($A$6:$A$210,$E217,F$6:F$210)</f>
        <v>5555</v>
      </c>
      <c r="G217" s="5">
        <f t="shared" ref="G217:J217" si="34">SUMIF($A$6:$A$210,$E217,G$6:G$210)</f>
        <v>2223</v>
      </c>
      <c r="H217" s="5">
        <f t="shared" si="34"/>
        <v>1582</v>
      </c>
      <c r="I217" s="5">
        <f t="shared" si="34"/>
        <v>1630</v>
      </c>
      <c r="J217" s="5">
        <f t="shared" si="34"/>
        <v>179</v>
      </c>
      <c r="K217" s="23">
        <f t="shared" si="33"/>
        <v>0.49735876085594055</v>
      </c>
      <c r="L217" s="23">
        <f t="shared" si="33"/>
        <v>0.19903303787268331</v>
      </c>
      <c r="M217" s="23">
        <f t="shared" si="33"/>
        <v>0.14164204494583221</v>
      </c>
      <c r="N217" s="23">
        <f t="shared" si="33"/>
        <v>0.14593965440057302</v>
      </c>
      <c r="O217" s="23">
        <f t="shared" si="33"/>
        <v>1.6026501924970901E-2</v>
      </c>
      <c r="Q217" s="96" t="str">
        <f>IF((MAX(F217:J217)=F217),"WIN","LOSE")</f>
        <v>WIN</v>
      </c>
    </row>
    <row r="218" spans="1:21" x14ac:dyDescent="0.25">
      <c r="E218" s="1" t="s">
        <v>2</v>
      </c>
      <c r="F218" s="5">
        <f t="shared" ref="F218:J219" si="35">SUMIF($A$6:$A$210,$E218,F$6:F$210)</f>
        <v>5965</v>
      </c>
      <c r="G218" s="5">
        <f t="shared" si="35"/>
        <v>1840</v>
      </c>
      <c r="H218" s="5">
        <f t="shared" si="35"/>
        <v>2020</v>
      </c>
      <c r="I218" s="5">
        <f t="shared" si="35"/>
        <v>2301</v>
      </c>
      <c r="J218" s="5">
        <f t="shared" si="35"/>
        <v>673</v>
      </c>
      <c r="K218" s="23">
        <f t="shared" si="33"/>
        <v>0.46605203531525902</v>
      </c>
      <c r="L218" s="23">
        <f t="shared" si="33"/>
        <v>0.14376123134619892</v>
      </c>
      <c r="M218" s="23">
        <f t="shared" si="33"/>
        <v>0.15782483006484882</v>
      </c>
      <c r="N218" s="23">
        <f t="shared" si="33"/>
        <v>0.17977967028674116</v>
      </c>
      <c r="O218" s="23">
        <f t="shared" si="33"/>
        <v>5.2582232986952103E-2</v>
      </c>
      <c r="Q218" s="96" t="str">
        <f>IF((MAX(F218:J218)=F218),"WIN","LOSE")</f>
        <v>WIN</v>
      </c>
    </row>
    <row r="219" spans="1:21" x14ac:dyDescent="0.25">
      <c r="E219" s="1" t="s">
        <v>77</v>
      </c>
      <c r="F219" s="5">
        <f t="shared" si="35"/>
        <v>1936</v>
      </c>
      <c r="G219" s="5">
        <f t="shared" si="35"/>
        <v>39</v>
      </c>
      <c r="H219" s="5">
        <f t="shared" si="35"/>
        <v>152</v>
      </c>
      <c r="I219" s="5">
        <f t="shared" si="35"/>
        <v>0</v>
      </c>
      <c r="J219" s="5">
        <f t="shared" si="35"/>
        <v>0</v>
      </c>
      <c r="K219" s="23">
        <f t="shared" si="33"/>
        <v>0.91020216267042786</v>
      </c>
      <c r="L219" s="23">
        <f t="shared" si="33"/>
        <v>1.8335684062059238E-2</v>
      </c>
      <c r="M219" s="23">
        <f t="shared" si="33"/>
        <v>7.1462153267512929E-2</v>
      </c>
      <c r="N219" s="23">
        <f t="shared" si="33"/>
        <v>0</v>
      </c>
      <c r="O219" s="23">
        <f t="shared" si="33"/>
        <v>0</v>
      </c>
      <c r="Q219" s="96" t="str">
        <f>IF((MAX(F219:J219)=F219),"WIN","LOSE")</f>
        <v>WIN</v>
      </c>
    </row>
    <row r="222" spans="1:21" ht="18.75" x14ac:dyDescent="0.25">
      <c r="D222" s="124" t="s">
        <v>217</v>
      </c>
      <c r="E222" s="124" t="s">
        <v>233</v>
      </c>
      <c r="F222" s="120" t="s">
        <v>294</v>
      </c>
      <c r="G222" s="120"/>
      <c r="H222" s="120"/>
      <c r="I222" s="120"/>
      <c r="J222" s="120"/>
      <c r="K222" s="120" t="s">
        <v>298</v>
      </c>
      <c r="L222" s="120"/>
      <c r="M222" s="120"/>
      <c r="N222" s="120"/>
      <c r="O222" s="120"/>
    </row>
    <row r="223" spans="1:21" x14ac:dyDescent="0.25">
      <c r="D223" s="125"/>
      <c r="E223" s="125"/>
      <c r="F223" s="12" t="s">
        <v>12</v>
      </c>
      <c r="G223" s="13" t="s">
        <v>10</v>
      </c>
      <c r="H223" s="14" t="s">
        <v>7</v>
      </c>
      <c r="I223" s="15" t="s">
        <v>9</v>
      </c>
      <c r="J223" s="22" t="s">
        <v>8</v>
      </c>
      <c r="K223" s="12" t="s">
        <v>12</v>
      </c>
      <c r="L223" s="13" t="s">
        <v>10</v>
      </c>
      <c r="M223" s="14" t="s">
        <v>7</v>
      </c>
      <c r="N223" s="15" t="s">
        <v>9</v>
      </c>
      <c r="O223" s="22" t="s">
        <v>8</v>
      </c>
    </row>
    <row r="224" spans="1:21" s="98" customFormat="1" x14ac:dyDescent="0.25">
      <c r="D224" s="1" t="s">
        <v>1</v>
      </c>
      <c r="E224" s="1" t="s">
        <v>245</v>
      </c>
      <c r="F224" s="5">
        <f>SUMIF($B$6:$B$210,$E224,F$6:F$210)</f>
        <v>551</v>
      </c>
      <c r="G224" s="5">
        <f t="shared" ref="G224:J224" si="36">SUMIF($B$6:$B$210,$E224,G$6:G$210)</f>
        <v>246</v>
      </c>
      <c r="H224" s="5">
        <f t="shared" si="36"/>
        <v>162</v>
      </c>
      <c r="I224" s="5">
        <f t="shared" si="36"/>
        <v>171</v>
      </c>
      <c r="J224" s="5">
        <f t="shared" si="36"/>
        <v>5</v>
      </c>
      <c r="K224" s="23">
        <f t="shared" ref="K224:K239" si="37">F224/SUM($F224:$J224)</f>
        <v>0.48546255506607927</v>
      </c>
      <c r="L224" s="23">
        <f t="shared" ref="L224:L239" si="38">G224/SUM($F224:$J224)</f>
        <v>0.21674008810572687</v>
      </c>
      <c r="M224" s="23">
        <f t="shared" ref="M224:M239" si="39">H224/SUM($F224:$J224)</f>
        <v>0.14273127753303966</v>
      </c>
      <c r="N224" s="23">
        <f t="shared" ref="N224:N239" si="40">I224/SUM($F224:$J224)</f>
        <v>0.15066079295154186</v>
      </c>
      <c r="O224" s="23">
        <f t="shared" ref="O224:O239" si="41">J224/SUM($F224:$J224)</f>
        <v>4.4052863436123352E-3</v>
      </c>
      <c r="Q224" s="96" t="str">
        <f t="shared" ref="Q224:Q239" si="42">IF((MAX(F224:J224)=F224),"WIN","LOSE")</f>
        <v>WIN</v>
      </c>
    </row>
    <row r="225" spans="4:17" x14ac:dyDescent="0.25">
      <c r="D225" s="1" t="s">
        <v>1</v>
      </c>
      <c r="E225" s="1" t="s">
        <v>235</v>
      </c>
      <c r="F225" s="5">
        <f t="shared" ref="F225:J239" si="43">SUMIF($B$6:$B$210,$E225,F$6:F$210)</f>
        <v>1281</v>
      </c>
      <c r="G225" s="5">
        <f t="shared" si="43"/>
        <v>758</v>
      </c>
      <c r="H225" s="5">
        <f t="shared" si="43"/>
        <v>345</v>
      </c>
      <c r="I225" s="5">
        <f t="shared" si="43"/>
        <v>388</v>
      </c>
      <c r="J225" s="5">
        <f t="shared" si="43"/>
        <v>135</v>
      </c>
      <c r="K225" s="23">
        <f t="shared" si="37"/>
        <v>0.44066047471620229</v>
      </c>
      <c r="L225" s="23">
        <f t="shared" si="38"/>
        <v>0.26074991400068798</v>
      </c>
      <c r="M225" s="23">
        <f t="shared" si="39"/>
        <v>0.11867905056759546</v>
      </c>
      <c r="N225" s="23">
        <f t="shared" si="40"/>
        <v>0.13347093223254214</v>
      </c>
      <c r="O225" s="23">
        <f t="shared" si="41"/>
        <v>4.6439628482972138E-2</v>
      </c>
      <c r="Q225" s="96" t="str">
        <f t="shared" si="42"/>
        <v>WIN</v>
      </c>
    </row>
    <row r="226" spans="4:17" x14ac:dyDescent="0.25">
      <c r="D226" s="1" t="s">
        <v>1</v>
      </c>
      <c r="E226" s="1" t="s">
        <v>238</v>
      </c>
      <c r="F226" s="5">
        <f t="shared" si="43"/>
        <v>1008</v>
      </c>
      <c r="G226" s="5">
        <f t="shared" si="43"/>
        <v>272</v>
      </c>
      <c r="H226" s="5">
        <f t="shared" si="43"/>
        <v>279</v>
      </c>
      <c r="I226" s="5">
        <f t="shared" si="43"/>
        <v>101</v>
      </c>
      <c r="J226" s="5">
        <f t="shared" si="43"/>
        <v>4</v>
      </c>
      <c r="K226" s="23">
        <f t="shared" si="37"/>
        <v>0.60576923076923073</v>
      </c>
      <c r="L226" s="23">
        <f t="shared" si="38"/>
        <v>0.16346153846153846</v>
      </c>
      <c r="M226" s="23">
        <f t="shared" si="39"/>
        <v>0.16766826923076922</v>
      </c>
      <c r="N226" s="23">
        <f t="shared" si="40"/>
        <v>6.0697115384615384E-2</v>
      </c>
      <c r="O226" s="23">
        <f t="shared" si="41"/>
        <v>2.403846153846154E-3</v>
      </c>
      <c r="Q226" s="96" t="str">
        <f t="shared" si="42"/>
        <v>WIN</v>
      </c>
    </row>
    <row r="227" spans="4:17" x14ac:dyDescent="0.25">
      <c r="D227" s="1" t="s">
        <v>1</v>
      </c>
      <c r="E227" s="1" t="s">
        <v>240</v>
      </c>
      <c r="F227" s="5">
        <f t="shared" si="43"/>
        <v>1234</v>
      </c>
      <c r="G227" s="5">
        <f t="shared" si="43"/>
        <v>493</v>
      </c>
      <c r="H227" s="5">
        <f t="shared" si="43"/>
        <v>444</v>
      </c>
      <c r="I227" s="5">
        <f t="shared" si="43"/>
        <v>706</v>
      </c>
      <c r="J227" s="5">
        <f t="shared" si="43"/>
        <v>30</v>
      </c>
      <c r="K227" s="23">
        <f t="shared" si="37"/>
        <v>0.4244926040591675</v>
      </c>
      <c r="L227" s="23">
        <f t="shared" si="38"/>
        <v>0.16959064327485379</v>
      </c>
      <c r="M227" s="23">
        <f t="shared" si="39"/>
        <v>0.15273477812177502</v>
      </c>
      <c r="N227" s="23">
        <f t="shared" si="40"/>
        <v>0.24286205710354317</v>
      </c>
      <c r="O227" s="23">
        <f t="shared" si="41"/>
        <v>1.0319917440660475E-2</v>
      </c>
      <c r="Q227" s="96" t="str">
        <f t="shared" si="42"/>
        <v>WIN</v>
      </c>
    </row>
    <row r="228" spans="4:17" x14ac:dyDescent="0.25">
      <c r="D228" s="1" t="s">
        <v>1</v>
      </c>
      <c r="E228" s="1" t="s">
        <v>247</v>
      </c>
      <c r="F228" s="5">
        <f t="shared" si="43"/>
        <v>1074</v>
      </c>
      <c r="G228" s="5">
        <f t="shared" si="43"/>
        <v>372</v>
      </c>
      <c r="H228" s="5">
        <f t="shared" si="43"/>
        <v>248</v>
      </c>
      <c r="I228" s="5">
        <f t="shared" si="43"/>
        <v>264</v>
      </c>
      <c r="J228" s="5">
        <f t="shared" si="43"/>
        <v>5</v>
      </c>
      <c r="K228" s="23">
        <f t="shared" si="37"/>
        <v>0.54712175241976568</v>
      </c>
      <c r="L228" s="23">
        <f t="shared" si="38"/>
        <v>0.18950585838003056</v>
      </c>
      <c r="M228" s="23">
        <f t="shared" si="39"/>
        <v>0.12633723892002038</v>
      </c>
      <c r="N228" s="23">
        <f t="shared" si="40"/>
        <v>0.13448802852776362</v>
      </c>
      <c r="O228" s="23">
        <f t="shared" si="41"/>
        <v>2.5471217524197657E-3</v>
      </c>
      <c r="Q228" s="96" t="str">
        <f t="shared" si="42"/>
        <v>WIN</v>
      </c>
    </row>
    <row r="229" spans="4:17" x14ac:dyDescent="0.25">
      <c r="D229" s="1" t="s">
        <v>1</v>
      </c>
      <c r="E229" s="1" t="s">
        <v>241</v>
      </c>
      <c r="F229" s="5">
        <f t="shared" si="43"/>
        <v>407</v>
      </c>
      <c r="G229" s="5">
        <f t="shared" si="43"/>
        <v>82</v>
      </c>
      <c r="H229" s="5">
        <f t="shared" si="43"/>
        <v>104</v>
      </c>
      <c r="I229" s="5">
        <f t="shared" si="43"/>
        <v>0</v>
      </c>
      <c r="J229" s="5">
        <f t="shared" si="43"/>
        <v>0</v>
      </c>
      <c r="K229" s="23">
        <f t="shared" si="37"/>
        <v>0.68634064080944346</v>
      </c>
      <c r="L229" s="23">
        <f t="shared" si="38"/>
        <v>0.13827993254637436</v>
      </c>
      <c r="M229" s="23">
        <f t="shared" si="39"/>
        <v>0.17537942664418213</v>
      </c>
      <c r="N229" s="23">
        <f t="shared" si="40"/>
        <v>0</v>
      </c>
      <c r="O229" s="23">
        <f t="shared" si="41"/>
        <v>0</v>
      </c>
      <c r="Q229" s="96" t="str">
        <f t="shared" si="42"/>
        <v>WIN</v>
      </c>
    </row>
    <row r="230" spans="4:17" x14ac:dyDescent="0.25">
      <c r="D230" s="1" t="s">
        <v>2</v>
      </c>
      <c r="E230" s="1" t="s">
        <v>3</v>
      </c>
      <c r="F230" s="5">
        <f t="shared" si="43"/>
        <v>468</v>
      </c>
      <c r="G230" s="5">
        <f t="shared" si="43"/>
        <v>115</v>
      </c>
      <c r="H230" s="5">
        <f t="shared" si="43"/>
        <v>97</v>
      </c>
      <c r="I230" s="5">
        <f t="shared" si="43"/>
        <v>233</v>
      </c>
      <c r="J230" s="5">
        <f t="shared" si="43"/>
        <v>6</v>
      </c>
      <c r="K230" s="23">
        <f t="shared" si="37"/>
        <v>0.50924918389553864</v>
      </c>
      <c r="L230" s="23">
        <f t="shared" si="38"/>
        <v>0.12513601741022851</v>
      </c>
      <c r="M230" s="23">
        <f t="shared" si="39"/>
        <v>0.10554951033732318</v>
      </c>
      <c r="N230" s="23">
        <f t="shared" si="40"/>
        <v>0.25353645266594121</v>
      </c>
      <c r="O230" s="23">
        <f t="shared" si="41"/>
        <v>6.5288356909684441E-3</v>
      </c>
      <c r="Q230" s="96" t="str">
        <f t="shared" si="42"/>
        <v>WIN</v>
      </c>
    </row>
    <row r="231" spans="4:17" x14ac:dyDescent="0.25">
      <c r="D231" s="1" t="s">
        <v>2</v>
      </c>
      <c r="E231" s="1" t="s">
        <v>224</v>
      </c>
      <c r="F231" s="5">
        <f t="shared" si="43"/>
        <v>715</v>
      </c>
      <c r="G231" s="5">
        <f t="shared" si="43"/>
        <v>228</v>
      </c>
      <c r="H231" s="5">
        <f t="shared" si="43"/>
        <v>218</v>
      </c>
      <c r="I231" s="5">
        <f t="shared" si="43"/>
        <v>0</v>
      </c>
      <c r="J231" s="5">
        <f t="shared" si="43"/>
        <v>0</v>
      </c>
      <c r="K231" s="23">
        <f t="shared" si="37"/>
        <v>0.61584840654608097</v>
      </c>
      <c r="L231" s="23">
        <f t="shared" si="38"/>
        <v>0.19638242894056848</v>
      </c>
      <c r="M231" s="23">
        <f t="shared" si="39"/>
        <v>0.18776916451335057</v>
      </c>
      <c r="N231" s="23">
        <f t="shared" si="40"/>
        <v>0</v>
      </c>
      <c r="O231" s="23">
        <f t="shared" si="41"/>
        <v>0</v>
      </c>
      <c r="Q231" s="96" t="str">
        <f t="shared" si="42"/>
        <v>WIN</v>
      </c>
    </row>
    <row r="232" spans="4:17" x14ac:dyDescent="0.25">
      <c r="D232" s="1" t="s">
        <v>2</v>
      </c>
      <c r="E232" s="1" t="s">
        <v>232</v>
      </c>
      <c r="F232" s="5">
        <f t="shared" si="43"/>
        <v>1737</v>
      </c>
      <c r="G232" s="5">
        <f t="shared" si="43"/>
        <v>619</v>
      </c>
      <c r="H232" s="5">
        <f t="shared" si="43"/>
        <v>997</v>
      </c>
      <c r="I232" s="5">
        <f t="shared" si="43"/>
        <v>1129</v>
      </c>
      <c r="J232" s="5">
        <f t="shared" si="43"/>
        <v>462</v>
      </c>
      <c r="K232" s="23">
        <f t="shared" si="37"/>
        <v>0.35133495145631066</v>
      </c>
      <c r="L232" s="23">
        <f t="shared" si="38"/>
        <v>0.12520226537216828</v>
      </c>
      <c r="M232" s="23">
        <f t="shared" si="39"/>
        <v>0.20165857605177995</v>
      </c>
      <c r="N232" s="23">
        <f t="shared" si="40"/>
        <v>0.22835760517799353</v>
      </c>
      <c r="O232" s="23">
        <f t="shared" si="41"/>
        <v>9.3446601941747573E-2</v>
      </c>
      <c r="Q232" s="96" t="str">
        <f t="shared" si="42"/>
        <v>WIN</v>
      </c>
    </row>
    <row r="233" spans="4:17" x14ac:dyDescent="0.25">
      <c r="D233" s="1" t="s">
        <v>2</v>
      </c>
      <c r="E233" s="1" t="s">
        <v>229</v>
      </c>
      <c r="F233" s="5">
        <f t="shared" si="43"/>
        <v>1091</v>
      </c>
      <c r="G233" s="5">
        <f t="shared" si="43"/>
        <v>306</v>
      </c>
      <c r="H233" s="5">
        <f t="shared" si="43"/>
        <v>284</v>
      </c>
      <c r="I233" s="5">
        <f t="shared" si="43"/>
        <v>529</v>
      </c>
      <c r="J233" s="5">
        <f t="shared" si="43"/>
        <v>81</v>
      </c>
      <c r="K233" s="23">
        <f t="shared" si="37"/>
        <v>0.47621126145787868</v>
      </c>
      <c r="L233" s="23">
        <f t="shared" si="38"/>
        <v>0.13356612832824094</v>
      </c>
      <c r="M233" s="23">
        <f t="shared" si="39"/>
        <v>0.12396333478830206</v>
      </c>
      <c r="N233" s="23">
        <f t="shared" si="40"/>
        <v>0.23090353557398516</v>
      </c>
      <c r="O233" s="23">
        <f t="shared" si="41"/>
        <v>3.5355739851593189E-2</v>
      </c>
      <c r="Q233" s="96" t="str">
        <f t="shared" si="42"/>
        <v>WIN</v>
      </c>
    </row>
    <row r="234" spans="4:17" x14ac:dyDescent="0.25">
      <c r="D234" s="1" t="s">
        <v>2</v>
      </c>
      <c r="E234" s="1" t="s">
        <v>226</v>
      </c>
      <c r="F234" s="5">
        <f t="shared" si="43"/>
        <v>867</v>
      </c>
      <c r="G234" s="5">
        <f t="shared" si="43"/>
        <v>199</v>
      </c>
      <c r="H234" s="5">
        <f t="shared" si="43"/>
        <v>107</v>
      </c>
      <c r="I234" s="5">
        <f t="shared" si="43"/>
        <v>0</v>
      </c>
      <c r="J234" s="5">
        <f t="shared" si="43"/>
        <v>0</v>
      </c>
      <c r="K234" s="23">
        <f t="shared" si="37"/>
        <v>0.73913043478260865</v>
      </c>
      <c r="L234" s="23">
        <f t="shared" si="38"/>
        <v>0.16965046888320545</v>
      </c>
      <c r="M234" s="23">
        <f t="shared" si="39"/>
        <v>9.1219096334185845E-2</v>
      </c>
      <c r="N234" s="23">
        <f t="shared" si="40"/>
        <v>0</v>
      </c>
      <c r="O234" s="23">
        <f t="shared" si="41"/>
        <v>0</v>
      </c>
      <c r="Q234" s="96" t="str">
        <f t="shared" si="42"/>
        <v>WIN</v>
      </c>
    </row>
    <row r="235" spans="4:17" x14ac:dyDescent="0.25">
      <c r="D235" s="1" t="s">
        <v>2</v>
      </c>
      <c r="E235" s="1" t="s">
        <v>227</v>
      </c>
      <c r="F235" s="5">
        <f t="shared" si="43"/>
        <v>1087</v>
      </c>
      <c r="G235" s="5">
        <f t="shared" si="43"/>
        <v>373</v>
      </c>
      <c r="H235" s="5">
        <f t="shared" si="43"/>
        <v>317</v>
      </c>
      <c r="I235" s="5">
        <f t="shared" si="43"/>
        <v>410</v>
      </c>
      <c r="J235" s="5">
        <f t="shared" si="43"/>
        <v>124</v>
      </c>
      <c r="K235" s="23">
        <f t="shared" si="37"/>
        <v>0.47035915188230204</v>
      </c>
      <c r="L235" s="23">
        <f t="shared" si="38"/>
        <v>0.16140199048031156</v>
      </c>
      <c r="M235" s="23">
        <f t="shared" si="39"/>
        <v>0.13717005625270445</v>
      </c>
      <c r="N235" s="23">
        <f t="shared" si="40"/>
        <v>0.17741237559498052</v>
      </c>
      <c r="O235" s="23">
        <f t="shared" si="41"/>
        <v>5.365642578970143E-2</v>
      </c>
      <c r="Q235" s="96" t="str">
        <f t="shared" si="42"/>
        <v>WIN</v>
      </c>
    </row>
    <row r="236" spans="4:17" x14ac:dyDescent="0.25">
      <c r="D236" s="1" t="s">
        <v>77</v>
      </c>
      <c r="E236" s="1" t="s">
        <v>252</v>
      </c>
      <c r="F236" s="5">
        <f t="shared" si="43"/>
        <v>578</v>
      </c>
      <c r="G236" s="5">
        <f t="shared" si="43"/>
        <v>7</v>
      </c>
      <c r="H236" s="5">
        <f t="shared" si="43"/>
        <v>41</v>
      </c>
      <c r="I236" s="5">
        <f t="shared" si="43"/>
        <v>0</v>
      </c>
      <c r="J236" s="5">
        <f t="shared" si="43"/>
        <v>0</v>
      </c>
      <c r="K236" s="23">
        <f t="shared" si="37"/>
        <v>0.92332268370607029</v>
      </c>
      <c r="L236" s="23">
        <f t="shared" si="38"/>
        <v>1.1182108626198083E-2</v>
      </c>
      <c r="M236" s="23">
        <f t="shared" si="39"/>
        <v>6.5495207667731634E-2</v>
      </c>
      <c r="N236" s="23">
        <f t="shared" si="40"/>
        <v>0</v>
      </c>
      <c r="O236" s="23">
        <f t="shared" si="41"/>
        <v>0</v>
      </c>
      <c r="Q236" s="96" t="str">
        <f t="shared" si="42"/>
        <v>WIN</v>
      </c>
    </row>
    <row r="237" spans="4:17" x14ac:dyDescent="0.25">
      <c r="D237" s="1" t="s">
        <v>77</v>
      </c>
      <c r="E237" s="1" t="s">
        <v>4</v>
      </c>
      <c r="F237" s="5">
        <f t="shared" si="43"/>
        <v>627</v>
      </c>
      <c r="G237" s="5">
        <f t="shared" si="43"/>
        <v>17</v>
      </c>
      <c r="H237" s="5">
        <f t="shared" si="43"/>
        <v>48</v>
      </c>
      <c r="I237" s="5">
        <f t="shared" si="43"/>
        <v>0</v>
      </c>
      <c r="J237" s="5">
        <f t="shared" si="43"/>
        <v>0</v>
      </c>
      <c r="K237" s="23">
        <f t="shared" si="37"/>
        <v>0.90606936416184969</v>
      </c>
      <c r="L237" s="23">
        <f t="shared" si="38"/>
        <v>2.4566473988439308E-2</v>
      </c>
      <c r="M237" s="23">
        <f t="shared" si="39"/>
        <v>6.9364161849710976E-2</v>
      </c>
      <c r="N237" s="23">
        <f t="shared" si="40"/>
        <v>0</v>
      </c>
      <c r="O237" s="23">
        <f t="shared" si="41"/>
        <v>0</v>
      </c>
      <c r="Q237" s="96" t="str">
        <f t="shared" si="42"/>
        <v>WIN</v>
      </c>
    </row>
    <row r="238" spans="4:17" x14ac:dyDescent="0.25">
      <c r="D238" s="1" t="s">
        <v>77</v>
      </c>
      <c r="E238" s="1" t="s">
        <v>5</v>
      </c>
      <c r="F238" s="5">
        <f t="shared" si="43"/>
        <v>407</v>
      </c>
      <c r="G238" s="5">
        <f t="shared" si="43"/>
        <v>11</v>
      </c>
      <c r="H238" s="5">
        <f t="shared" si="43"/>
        <v>46</v>
      </c>
      <c r="I238" s="5">
        <f t="shared" si="43"/>
        <v>0</v>
      </c>
      <c r="J238" s="5">
        <f t="shared" si="43"/>
        <v>0</v>
      </c>
      <c r="K238" s="23">
        <f t="shared" si="37"/>
        <v>0.87715517241379315</v>
      </c>
      <c r="L238" s="23">
        <f t="shared" si="38"/>
        <v>2.3706896551724137E-2</v>
      </c>
      <c r="M238" s="23">
        <f t="shared" si="39"/>
        <v>9.9137931034482762E-2</v>
      </c>
      <c r="N238" s="23">
        <f t="shared" si="40"/>
        <v>0</v>
      </c>
      <c r="O238" s="23">
        <f t="shared" si="41"/>
        <v>0</v>
      </c>
      <c r="Q238" s="96" t="str">
        <f t="shared" si="42"/>
        <v>WIN</v>
      </c>
    </row>
    <row r="239" spans="4:17" x14ac:dyDescent="0.25">
      <c r="D239" s="1" t="s">
        <v>77</v>
      </c>
      <c r="E239" s="1" t="s">
        <v>250</v>
      </c>
      <c r="F239" s="5">
        <f t="shared" si="43"/>
        <v>324</v>
      </c>
      <c r="G239" s="5">
        <f t="shared" si="43"/>
        <v>4</v>
      </c>
      <c r="H239" s="5">
        <f t="shared" si="43"/>
        <v>17</v>
      </c>
      <c r="I239" s="5">
        <f t="shared" si="43"/>
        <v>0</v>
      </c>
      <c r="J239" s="5">
        <f t="shared" si="43"/>
        <v>0</v>
      </c>
      <c r="K239" s="23">
        <f t="shared" si="37"/>
        <v>0.93913043478260871</v>
      </c>
      <c r="L239" s="23">
        <f t="shared" si="38"/>
        <v>1.1594202898550725E-2</v>
      </c>
      <c r="M239" s="23">
        <f t="shared" si="39"/>
        <v>4.9275362318840582E-2</v>
      </c>
      <c r="N239" s="23">
        <f t="shared" si="40"/>
        <v>0</v>
      </c>
      <c r="O239" s="23">
        <f t="shared" si="41"/>
        <v>0</v>
      </c>
      <c r="Q239" s="96" t="str">
        <f t="shared" si="42"/>
        <v>WIN</v>
      </c>
    </row>
    <row r="240" spans="4:17" x14ac:dyDescent="0.25">
      <c r="F240" s="44"/>
      <c r="G240" s="44"/>
      <c r="H240" s="44"/>
      <c r="I240" s="44"/>
      <c r="J240" s="44"/>
    </row>
    <row r="242" spans="3:17" ht="18.75" x14ac:dyDescent="0.25">
      <c r="C242" s="124" t="s">
        <v>217</v>
      </c>
      <c r="D242" s="124" t="s">
        <v>233</v>
      </c>
      <c r="E242" s="124" t="s">
        <v>234</v>
      </c>
      <c r="F242" s="120" t="s">
        <v>294</v>
      </c>
      <c r="G242" s="120"/>
      <c r="H242" s="120"/>
      <c r="I242" s="120"/>
      <c r="J242" s="120"/>
      <c r="K242" s="120" t="s">
        <v>299</v>
      </c>
      <c r="L242" s="120"/>
      <c r="M242" s="120"/>
      <c r="N242" s="120"/>
      <c r="O242" s="120"/>
    </row>
    <row r="243" spans="3:17" x14ac:dyDescent="0.25">
      <c r="C243" s="125"/>
      <c r="D243" s="125"/>
      <c r="E243" s="125"/>
      <c r="F243" s="12" t="s">
        <v>12</v>
      </c>
      <c r="G243" s="13" t="s">
        <v>10</v>
      </c>
      <c r="H243" s="14" t="s">
        <v>7</v>
      </c>
      <c r="I243" s="15" t="s">
        <v>9</v>
      </c>
      <c r="J243" s="22" t="s">
        <v>8</v>
      </c>
      <c r="K243" s="12" t="s">
        <v>12</v>
      </c>
      <c r="L243" s="13" t="s">
        <v>10</v>
      </c>
      <c r="M243" s="14" t="s">
        <v>7</v>
      </c>
      <c r="N243" s="15" t="s">
        <v>9</v>
      </c>
      <c r="O243" s="22" t="s">
        <v>8</v>
      </c>
    </row>
    <row r="244" spans="3:17" x14ac:dyDescent="0.25">
      <c r="C244" s="1" t="s">
        <v>1</v>
      </c>
      <c r="D244" s="1" t="s">
        <v>245</v>
      </c>
      <c r="E244" s="1" t="s">
        <v>245</v>
      </c>
      <c r="F244" s="5">
        <f>SUMIF($C$6:$C$210,$E244,F$6:F$210)</f>
        <v>551</v>
      </c>
      <c r="G244" s="5">
        <f t="shared" ref="G244:J259" si="44">SUMIF($C$6:$C$210,$E244,G$6:G$210)</f>
        <v>246</v>
      </c>
      <c r="H244" s="5">
        <f t="shared" si="44"/>
        <v>162</v>
      </c>
      <c r="I244" s="5">
        <f t="shared" si="44"/>
        <v>171</v>
      </c>
      <c r="J244" s="5">
        <f t="shared" si="44"/>
        <v>5</v>
      </c>
      <c r="K244" s="23">
        <f t="shared" ref="K244:K286" si="45">F244/SUM($F244:$J244)</f>
        <v>0.48546255506607927</v>
      </c>
      <c r="L244" s="23">
        <f t="shared" ref="L244:L286" si="46">G244/SUM($F244:$J244)</f>
        <v>0.21674008810572687</v>
      </c>
      <c r="M244" s="23">
        <f t="shared" ref="M244:M286" si="47">H244/SUM($F244:$J244)</f>
        <v>0.14273127753303966</v>
      </c>
      <c r="N244" s="23">
        <f t="shared" ref="N244:N286" si="48">I244/SUM($F244:$J244)</f>
        <v>0.15066079295154186</v>
      </c>
      <c r="O244" s="23">
        <f t="shared" ref="O244:O286" si="49">J244/SUM($F244:$J244)</f>
        <v>4.4052863436123352E-3</v>
      </c>
      <c r="Q244" s="96" t="str">
        <f t="shared" ref="Q244:Q286" si="50">IF((MAX(F244:J244)=F244),"WIN","LOSE")</f>
        <v>WIN</v>
      </c>
    </row>
    <row r="245" spans="3:17" x14ac:dyDescent="0.25">
      <c r="C245" s="1" t="s">
        <v>1</v>
      </c>
      <c r="D245" s="1" t="s">
        <v>235</v>
      </c>
      <c r="E245" s="1" t="s">
        <v>235</v>
      </c>
      <c r="F245" s="5">
        <f t="shared" ref="F245:J286" si="51">SUMIF($C$6:$C$210,$E245,F$6:F$210)</f>
        <v>304</v>
      </c>
      <c r="G245" s="5">
        <f t="shared" si="44"/>
        <v>184</v>
      </c>
      <c r="H245" s="5">
        <f t="shared" si="44"/>
        <v>66</v>
      </c>
      <c r="I245" s="5">
        <f t="shared" si="44"/>
        <v>124</v>
      </c>
      <c r="J245" s="5">
        <f t="shared" si="44"/>
        <v>56</v>
      </c>
      <c r="K245" s="23">
        <f t="shared" si="45"/>
        <v>0.41416893732970028</v>
      </c>
      <c r="L245" s="23">
        <f t="shared" si="46"/>
        <v>0.25068119891008173</v>
      </c>
      <c r="M245" s="23">
        <f t="shared" si="47"/>
        <v>8.9918256130790186E-2</v>
      </c>
      <c r="N245" s="23">
        <f t="shared" si="48"/>
        <v>0.16893732970027248</v>
      </c>
      <c r="O245" s="23">
        <f t="shared" si="49"/>
        <v>7.6294277929155316E-2</v>
      </c>
      <c r="Q245" s="96" t="str">
        <f t="shared" si="50"/>
        <v>WIN</v>
      </c>
    </row>
    <row r="246" spans="3:17" x14ac:dyDescent="0.25">
      <c r="C246" s="1" t="s">
        <v>1</v>
      </c>
      <c r="D246" s="1" t="s">
        <v>235</v>
      </c>
      <c r="E246" s="1" t="s">
        <v>236</v>
      </c>
      <c r="F246" s="5">
        <f t="shared" si="51"/>
        <v>322</v>
      </c>
      <c r="G246" s="5">
        <f t="shared" si="44"/>
        <v>172</v>
      </c>
      <c r="H246" s="5">
        <f t="shared" si="44"/>
        <v>100</v>
      </c>
      <c r="I246" s="5">
        <f t="shared" si="44"/>
        <v>75</v>
      </c>
      <c r="J246" s="5">
        <f t="shared" si="44"/>
        <v>18</v>
      </c>
      <c r="K246" s="23">
        <f t="shared" si="45"/>
        <v>0.46870451237263466</v>
      </c>
      <c r="L246" s="23">
        <f t="shared" si="46"/>
        <v>0.25036390101892286</v>
      </c>
      <c r="M246" s="23">
        <f t="shared" si="47"/>
        <v>0.14556040756914118</v>
      </c>
      <c r="N246" s="23">
        <f t="shared" si="48"/>
        <v>0.1091703056768559</v>
      </c>
      <c r="O246" s="23">
        <f t="shared" si="49"/>
        <v>2.6200873362445413E-2</v>
      </c>
      <c r="Q246" s="96" t="str">
        <f t="shared" si="50"/>
        <v>WIN</v>
      </c>
    </row>
    <row r="247" spans="3:17" x14ac:dyDescent="0.25">
      <c r="C247" s="1" t="s">
        <v>1</v>
      </c>
      <c r="D247" s="1" t="s">
        <v>235</v>
      </c>
      <c r="E247" s="1" t="s">
        <v>246</v>
      </c>
      <c r="F247" s="5">
        <f t="shared" si="51"/>
        <v>232</v>
      </c>
      <c r="G247" s="5">
        <f t="shared" si="44"/>
        <v>108</v>
      </c>
      <c r="H247" s="5">
        <f t="shared" si="44"/>
        <v>51</v>
      </c>
      <c r="I247" s="5">
        <f t="shared" si="44"/>
        <v>27</v>
      </c>
      <c r="J247" s="5">
        <f t="shared" si="44"/>
        <v>7</v>
      </c>
      <c r="K247" s="23">
        <f t="shared" si="45"/>
        <v>0.54588235294117649</v>
      </c>
      <c r="L247" s="23">
        <f t="shared" si="46"/>
        <v>0.2541176470588235</v>
      </c>
      <c r="M247" s="23">
        <f t="shared" si="47"/>
        <v>0.12</v>
      </c>
      <c r="N247" s="23">
        <f t="shared" si="48"/>
        <v>6.3529411764705876E-2</v>
      </c>
      <c r="O247" s="23">
        <f t="shared" si="49"/>
        <v>1.6470588235294119E-2</v>
      </c>
      <c r="Q247" s="96" t="str">
        <f t="shared" si="50"/>
        <v>WIN</v>
      </c>
    </row>
    <row r="248" spans="3:17" x14ac:dyDescent="0.25">
      <c r="C248" s="1" t="s">
        <v>1</v>
      </c>
      <c r="D248" s="1" t="s">
        <v>235</v>
      </c>
      <c r="E248" s="1" t="s">
        <v>237</v>
      </c>
      <c r="F248" s="5">
        <f t="shared" si="51"/>
        <v>423</v>
      </c>
      <c r="G248" s="5">
        <f t="shared" si="44"/>
        <v>294</v>
      </c>
      <c r="H248" s="5">
        <f t="shared" si="44"/>
        <v>128</v>
      </c>
      <c r="I248" s="5">
        <f t="shared" si="44"/>
        <v>162</v>
      </c>
      <c r="J248" s="5">
        <f t="shared" si="44"/>
        <v>54</v>
      </c>
      <c r="K248" s="23">
        <f t="shared" si="45"/>
        <v>0.39868049010367579</v>
      </c>
      <c r="L248" s="23">
        <f t="shared" si="46"/>
        <v>0.27709707822808671</v>
      </c>
      <c r="M248" s="23">
        <f t="shared" si="47"/>
        <v>0.12064090480678605</v>
      </c>
      <c r="N248" s="23">
        <f t="shared" si="48"/>
        <v>0.15268614514608861</v>
      </c>
      <c r="O248" s="23">
        <f t="shared" si="49"/>
        <v>5.0895381715362863E-2</v>
      </c>
      <c r="Q248" s="96" t="str">
        <f t="shared" si="50"/>
        <v>WIN</v>
      </c>
    </row>
    <row r="249" spans="3:17" x14ac:dyDescent="0.25">
      <c r="C249" s="1" t="s">
        <v>1</v>
      </c>
      <c r="D249" s="1" t="s">
        <v>238</v>
      </c>
      <c r="E249" s="1" t="s">
        <v>239</v>
      </c>
      <c r="F249" s="5">
        <f t="shared" si="51"/>
        <v>141</v>
      </c>
      <c r="G249" s="5">
        <f t="shared" si="44"/>
        <v>34</v>
      </c>
      <c r="H249" s="5">
        <f t="shared" si="44"/>
        <v>44</v>
      </c>
      <c r="I249" s="5">
        <f t="shared" si="44"/>
        <v>0</v>
      </c>
      <c r="J249" s="5">
        <f t="shared" si="44"/>
        <v>0</v>
      </c>
      <c r="K249" s="23">
        <f t="shared" si="45"/>
        <v>0.64383561643835618</v>
      </c>
      <c r="L249" s="23">
        <f t="shared" si="46"/>
        <v>0.15525114155251141</v>
      </c>
      <c r="M249" s="23">
        <f t="shared" si="47"/>
        <v>0.20091324200913241</v>
      </c>
      <c r="N249" s="23">
        <f t="shared" si="48"/>
        <v>0</v>
      </c>
      <c r="O249" s="23">
        <f t="shared" si="49"/>
        <v>0</v>
      </c>
      <c r="Q249" s="96" t="str">
        <f t="shared" si="50"/>
        <v>WIN</v>
      </c>
    </row>
    <row r="250" spans="3:17" x14ac:dyDescent="0.25">
      <c r="C250" s="1" t="s">
        <v>1</v>
      </c>
      <c r="D250" s="1" t="s">
        <v>238</v>
      </c>
      <c r="E250" s="1" t="s">
        <v>243</v>
      </c>
      <c r="F250" s="5">
        <f t="shared" si="51"/>
        <v>524</v>
      </c>
      <c r="G250" s="5">
        <f t="shared" si="44"/>
        <v>130</v>
      </c>
      <c r="H250" s="5">
        <f t="shared" si="44"/>
        <v>159</v>
      </c>
      <c r="I250" s="5">
        <f t="shared" si="44"/>
        <v>0</v>
      </c>
      <c r="J250" s="5">
        <f t="shared" si="44"/>
        <v>0</v>
      </c>
      <c r="K250" s="23">
        <f t="shared" si="45"/>
        <v>0.64452644526445269</v>
      </c>
      <c r="L250" s="23">
        <f t="shared" si="46"/>
        <v>0.15990159901599016</v>
      </c>
      <c r="M250" s="23">
        <f t="shared" si="47"/>
        <v>0.19557195571955718</v>
      </c>
      <c r="N250" s="23">
        <f t="shared" si="48"/>
        <v>0</v>
      </c>
      <c r="O250" s="23">
        <f t="shared" si="49"/>
        <v>0</v>
      </c>
      <c r="Q250" s="96" t="str">
        <f t="shared" si="50"/>
        <v>WIN</v>
      </c>
    </row>
    <row r="251" spans="3:17" x14ac:dyDescent="0.25">
      <c r="C251" s="1" t="s">
        <v>1</v>
      </c>
      <c r="D251" s="1" t="s">
        <v>238</v>
      </c>
      <c r="E251" s="1" t="s">
        <v>238</v>
      </c>
      <c r="F251" s="5">
        <f t="shared" si="51"/>
        <v>343</v>
      </c>
      <c r="G251" s="5">
        <f t="shared" si="44"/>
        <v>108</v>
      </c>
      <c r="H251" s="5">
        <f t="shared" si="44"/>
        <v>76</v>
      </c>
      <c r="I251" s="5">
        <f t="shared" si="44"/>
        <v>101</v>
      </c>
      <c r="J251" s="5">
        <f t="shared" si="44"/>
        <v>4</v>
      </c>
      <c r="K251" s="23">
        <f t="shared" si="45"/>
        <v>0.54272151898734178</v>
      </c>
      <c r="L251" s="23">
        <f t="shared" si="46"/>
        <v>0.17088607594936708</v>
      </c>
      <c r="M251" s="23">
        <f t="shared" si="47"/>
        <v>0.12025316455696203</v>
      </c>
      <c r="N251" s="23">
        <f t="shared" si="48"/>
        <v>0.15981012658227847</v>
      </c>
      <c r="O251" s="23">
        <f t="shared" si="49"/>
        <v>6.3291139240506328E-3</v>
      </c>
      <c r="Q251" s="96" t="str">
        <f t="shared" si="50"/>
        <v>WIN</v>
      </c>
    </row>
    <row r="252" spans="3:17" x14ac:dyDescent="0.25">
      <c r="C252" s="1" t="s">
        <v>1</v>
      </c>
      <c r="D252" s="1" t="s">
        <v>240</v>
      </c>
      <c r="E252" s="1" t="s">
        <v>244</v>
      </c>
      <c r="F252" s="5">
        <f t="shared" si="51"/>
        <v>399</v>
      </c>
      <c r="G252" s="5">
        <f t="shared" si="44"/>
        <v>177</v>
      </c>
      <c r="H252" s="5">
        <f t="shared" si="44"/>
        <v>125</v>
      </c>
      <c r="I252" s="5">
        <f t="shared" si="44"/>
        <v>260</v>
      </c>
      <c r="J252" s="5">
        <f t="shared" si="44"/>
        <v>17</v>
      </c>
      <c r="K252" s="23">
        <f t="shared" si="45"/>
        <v>0.40797546012269936</v>
      </c>
      <c r="L252" s="23">
        <f t="shared" si="46"/>
        <v>0.18098159509202455</v>
      </c>
      <c r="M252" s="23">
        <f t="shared" si="47"/>
        <v>0.1278118609406953</v>
      </c>
      <c r="N252" s="23">
        <f t="shared" si="48"/>
        <v>0.2658486707566462</v>
      </c>
      <c r="O252" s="23">
        <f t="shared" si="49"/>
        <v>1.7382413087934562E-2</v>
      </c>
      <c r="Q252" s="96" t="str">
        <f t="shared" si="50"/>
        <v>WIN</v>
      </c>
    </row>
    <row r="253" spans="3:17" x14ac:dyDescent="0.25">
      <c r="C253" s="1" t="s">
        <v>1</v>
      </c>
      <c r="D253" s="1" t="s">
        <v>240</v>
      </c>
      <c r="E253" s="1" t="s">
        <v>240</v>
      </c>
      <c r="F253" s="5">
        <f t="shared" si="51"/>
        <v>210</v>
      </c>
      <c r="G253" s="5">
        <f t="shared" si="44"/>
        <v>122</v>
      </c>
      <c r="H253" s="5">
        <f t="shared" si="44"/>
        <v>81</v>
      </c>
      <c r="I253" s="5">
        <f t="shared" si="44"/>
        <v>140</v>
      </c>
      <c r="J253" s="5">
        <f t="shared" si="44"/>
        <v>8</v>
      </c>
      <c r="K253" s="23">
        <f t="shared" si="45"/>
        <v>0.37433155080213903</v>
      </c>
      <c r="L253" s="23">
        <f t="shared" si="46"/>
        <v>0.21746880570409982</v>
      </c>
      <c r="M253" s="23">
        <f t="shared" si="47"/>
        <v>0.14438502673796791</v>
      </c>
      <c r="N253" s="23">
        <f t="shared" si="48"/>
        <v>0.24955436720142601</v>
      </c>
      <c r="O253" s="23">
        <f t="shared" si="49"/>
        <v>1.4260249554367201E-2</v>
      </c>
      <c r="Q253" s="96" t="str">
        <f t="shared" si="50"/>
        <v>WIN</v>
      </c>
    </row>
    <row r="254" spans="3:17" x14ac:dyDescent="0.25">
      <c r="C254" s="1" t="s">
        <v>1</v>
      </c>
      <c r="D254" s="1" t="s">
        <v>240</v>
      </c>
      <c r="E254" s="1" t="s">
        <v>66</v>
      </c>
      <c r="F254" s="5">
        <f t="shared" si="51"/>
        <v>325</v>
      </c>
      <c r="G254" s="5">
        <f t="shared" si="44"/>
        <v>126</v>
      </c>
      <c r="H254" s="5">
        <f t="shared" si="44"/>
        <v>91</v>
      </c>
      <c r="I254" s="5">
        <f t="shared" si="44"/>
        <v>184</v>
      </c>
      <c r="J254" s="5">
        <f t="shared" si="44"/>
        <v>5</v>
      </c>
      <c r="K254" s="23">
        <f t="shared" si="45"/>
        <v>0.44459644322845415</v>
      </c>
      <c r="L254" s="23">
        <f t="shared" si="46"/>
        <v>0.17236662106703146</v>
      </c>
      <c r="M254" s="23">
        <f t="shared" si="47"/>
        <v>0.12448700410396717</v>
      </c>
      <c r="N254" s="23">
        <f t="shared" si="48"/>
        <v>0.25170998632010944</v>
      </c>
      <c r="O254" s="23">
        <f t="shared" si="49"/>
        <v>6.8399452804377564E-3</v>
      </c>
      <c r="Q254" s="96" t="str">
        <f t="shared" si="50"/>
        <v>WIN</v>
      </c>
    </row>
    <row r="255" spans="3:17" x14ac:dyDescent="0.25">
      <c r="C255" s="1" t="s">
        <v>1</v>
      </c>
      <c r="D255" s="1" t="s">
        <v>240</v>
      </c>
      <c r="E255" s="1" t="s">
        <v>70</v>
      </c>
      <c r="F255" s="5">
        <f t="shared" si="51"/>
        <v>300</v>
      </c>
      <c r="G255" s="5">
        <f t="shared" si="44"/>
        <v>68</v>
      </c>
      <c r="H255" s="5">
        <f t="shared" si="44"/>
        <v>147</v>
      </c>
      <c r="I255" s="5">
        <f t="shared" si="44"/>
        <v>122</v>
      </c>
      <c r="J255" s="5">
        <f t="shared" si="44"/>
        <v>0</v>
      </c>
      <c r="K255" s="23">
        <f t="shared" si="45"/>
        <v>0.47095761381475665</v>
      </c>
      <c r="L255" s="23">
        <f t="shared" si="46"/>
        <v>0.10675039246467818</v>
      </c>
      <c r="M255" s="23">
        <f t="shared" si="47"/>
        <v>0.23076923076923078</v>
      </c>
      <c r="N255" s="23">
        <f t="shared" si="48"/>
        <v>0.19152276295133439</v>
      </c>
      <c r="O255" s="23">
        <f t="shared" si="49"/>
        <v>0</v>
      </c>
      <c r="Q255" s="96" t="str">
        <f t="shared" si="50"/>
        <v>WIN</v>
      </c>
    </row>
    <row r="256" spans="3:17" x14ac:dyDescent="0.25">
      <c r="C256" s="1" t="s">
        <v>1</v>
      </c>
      <c r="D256" s="1" t="s">
        <v>247</v>
      </c>
      <c r="E256" s="1" t="s">
        <v>248</v>
      </c>
      <c r="F256" s="5">
        <f t="shared" si="51"/>
        <v>258</v>
      </c>
      <c r="G256" s="5">
        <f t="shared" si="44"/>
        <v>96</v>
      </c>
      <c r="H256" s="5">
        <f t="shared" si="44"/>
        <v>43</v>
      </c>
      <c r="I256" s="5">
        <f t="shared" si="44"/>
        <v>61</v>
      </c>
      <c r="J256" s="5">
        <f t="shared" si="44"/>
        <v>0</v>
      </c>
      <c r="K256" s="23">
        <f t="shared" si="45"/>
        <v>0.5633187772925764</v>
      </c>
      <c r="L256" s="23">
        <f t="shared" si="46"/>
        <v>0.20960698689956331</v>
      </c>
      <c r="M256" s="23">
        <f t="shared" si="47"/>
        <v>9.3886462882096067E-2</v>
      </c>
      <c r="N256" s="23">
        <f t="shared" si="48"/>
        <v>0.1331877729257642</v>
      </c>
      <c r="O256" s="23">
        <f t="shared" si="49"/>
        <v>0</v>
      </c>
      <c r="Q256" s="96" t="str">
        <f t="shared" si="50"/>
        <v>WIN</v>
      </c>
    </row>
    <row r="257" spans="3:17" x14ac:dyDescent="0.25">
      <c r="C257" s="1" t="s">
        <v>1</v>
      </c>
      <c r="D257" s="1" t="s">
        <v>247</v>
      </c>
      <c r="E257" s="1" t="s">
        <v>249</v>
      </c>
      <c r="F257" s="5">
        <f t="shared" si="51"/>
        <v>395</v>
      </c>
      <c r="G257" s="5">
        <f t="shared" si="44"/>
        <v>108</v>
      </c>
      <c r="H257" s="5">
        <f t="shared" si="44"/>
        <v>109</v>
      </c>
      <c r="I257" s="5">
        <f t="shared" si="44"/>
        <v>87</v>
      </c>
      <c r="J257" s="5">
        <f t="shared" si="44"/>
        <v>0</v>
      </c>
      <c r="K257" s="23">
        <f t="shared" si="45"/>
        <v>0.56509298998569379</v>
      </c>
      <c r="L257" s="23">
        <f t="shared" si="46"/>
        <v>0.15450643776824036</v>
      </c>
      <c r="M257" s="23">
        <f t="shared" si="47"/>
        <v>0.15593705293276108</v>
      </c>
      <c r="N257" s="23">
        <f t="shared" si="48"/>
        <v>0.12446351931330472</v>
      </c>
      <c r="O257" s="23">
        <f t="shared" si="49"/>
        <v>0</v>
      </c>
      <c r="Q257" s="96" t="str">
        <f t="shared" si="50"/>
        <v>WIN</v>
      </c>
    </row>
    <row r="258" spans="3:17" x14ac:dyDescent="0.25">
      <c r="C258" s="1" t="s">
        <v>1</v>
      </c>
      <c r="D258" s="1" t="s">
        <v>247</v>
      </c>
      <c r="E258" s="1" t="s">
        <v>247</v>
      </c>
      <c r="F258" s="5">
        <f t="shared" si="51"/>
        <v>324</v>
      </c>
      <c r="G258" s="5">
        <f t="shared" si="44"/>
        <v>126</v>
      </c>
      <c r="H258" s="5">
        <f t="shared" si="44"/>
        <v>73</v>
      </c>
      <c r="I258" s="5">
        <f t="shared" si="44"/>
        <v>85</v>
      </c>
      <c r="J258" s="5">
        <f t="shared" si="44"/>
        <v>3</v>
      </c>
      <c r="K258" s="23">
        <f t="shared" si="45"/>
        <v>0.530278232405892</v>
      </c>
      <c r="L258" s="23">
        <f t="shared" si="46"/>
        <v>0.20621931260229132</v>
      </c>
      <c r="M258" s="23">
        <f t="shared" si="47"/>
        <v>0.11947626841243862</v>
      </c>
      <c r="N258" s="23">
        <f t="shared" si="48"/>
        <v>0.13911620294599017</v>
      </c>
      <c r="O258" s="23">
        <f t="shared" si="49"/>
        <v>4.9099836333878887E-3</v>
      </c>
      <c r="Q258" s="96" t="str">
        <f t="shared" si="50"/>
        <v>WIN</v>
      </c>
    </row>
    <row r="259" spans="3:17" x14ac:dyDescent="0.25">
      <c r="C259" s="1" t="s">
        <v>1</v>
      </c>
      <c r="D259" s="1" t="s">
        <v>247</v>
      </c>
      <c r="E259" s="1" t="s">
        <v>255</v>
      </c>
      <c r="F259" s="5">
        <f t="shared" si="51"/>
        <v>97</v>
      </c>
      <c r="G259" s="5">
        <f t="shared" si="44"/>
        <v>42</v>
      </c>
      <c r="H259" s="5">
        <f t="shared" si="44"/>
        <v>23</v>
      </c>
      <c r="I259" s="5">
        <f t="shared" si="44"/>
        <v>31</v>
      </c>
      <c r="J259" s="5">
        <f t="shared" si="44"/>
        <v>2</v>
      </c>
      <c r="K259" s="23">
        <f t="shared" si="45"/>
        <v>0.49743589743589745</v>
      </c>
      <c r="L259" s="23">
        <f t="shared" si="46"/>
        <v>0.2153846153846154</v>
      </c>
      <c r="M259" s="23">
        <f t="shared" si="47"/>
        <v>0.11794871794871795</v>
      </c>
      <c r="N259" s="23">
        <f t="shared" si="48"/>
        <v>0.15897435897435896</v>
      </c>
      <c r="O259" s="23">
        <f t="shared" si="49"/>
        <v>1.0256410256410256E-2</v>
      </c>
      <c r="Q259" s="96" t="str">
        <f t="shared" si="50"/>
        <v>WIN</v>
      </c>
    </row>
    <row r="260" spans="3:17" x14ac:dyDescent="0.25">
      <c r="C260" s="1" t="s">
        <v>1</v>
      </c>
      <c r="D260" s="1" t="s">
        <v>241</v>
      </c>
      <c r="E260" s="1" t="s">
        <v>242</v>
      </c>
      <c r="F260" s="5">
        <f t="shared" si="51"/>
        <v>407</v>
      </c>
      <c r="G260" s="5">
        <f t="shared" si="51"/>
        <v>82</v>
      </c>
      <c r="H260" s="5">
        <f t="shared" si="51"/>
        <v>104</v>
      </c>
      <c r="I260" s="5">
        <f t="shared" si="51"/>
        <v>0</v>
      </c>
      <c r="J260" s="5">
        <f t="shared" si="51"/>
        <v>0</v>
      </c>
      <c r="K260" s="23">
        <f t="shared" si="45"/>
        <v>0.68634064080944346</v>
      </c>
      <c r="L260" s="23">
        <f t="shared" si="46"/>
        <v>0.13827993254637436</v>
      </c>
      <c r="M260" s="23">
        <f t="shared" si="47"/>
        <v>0.17537942664418213</v>
      </c>
      <c r="N260" s="23">
        <f t="shared" si="48"/>
        <v>0</v>
      </c>
      <c r="O260" s="23">
        <f t="shared" si="49"/>
        <v>0</v>
      </c>
      <c r="Q260" s="96" t="str">
        <f t="shared" si="50"/>
        <v>WIN</v>
      </c>
    </row>
    <row r="261" spans="3:17" x14ac:dyDescent="0.25">
      <c r="C261" s="1" t="s">
        <v>2</v>
      </c>
      <c r="D261" s="1" t="s">
        <v>3</v>
      </c>
      <c r="E261" s="1" t="s">
        <v>3</v>
      </c>
      <c r="F261" s="5">
        <f t="shared" si="51"/>
        <v>468</v>
      </c>
      <c r="G261" s="5">
        <f t="shared" si="51"/>
        <v>115</v>
      </c>
      <c r="H261" s="5">
        <f t="shared" si="51"/>
        <v>97</v>
      </c>
      <c r="I261" s="5">
        <f t="shared" si="51"/>
        <v>233</v>
      </c>
      <c r="J261" s="5">
        <f t="shared" si="51"/>
        <v>6</v>
      </c>
      <c r="K261" s="23">
        <f t="shared" si="45"/>
        <v>0.50924918389553864</v>
      </c>
      <c r="L261" s="23">
        <f t="shared" si="46"/>
        <v>0.12513601741022851</v>
      </c>
      <c r="M261" s="23">
        <f t="shared" si="47"/>
        <v>0.10554951033732318</v>
      </c>
      <c r="N261" s="23">
        <f t="shared" si="48"/>
        <v>0.25353645266594121</v>
      </c>
      <c r="O261" s="23">
        <f t="shared" si="49"/>
        <v>6.5288356909684441E-3</v>
      </c>
      <c r="Q261" s="96" t="str">
        <f t="shared" si="50"/>
        <v>WIN</v>
      </c>
    </row>
    <row r="262" spans="3:17" x14ac:dyDescent="0.25">
      <c r="C262" s="1" t="s">
        <v>2</v>
      </c>
      <c r="D262" s="1" t="s">
        <v>224</v>
      </c>
      <c r="E262" s="1" t="s">
        <v>225</v>
      </c>
      <c r="F262" s="5">
        <f t="shared" si="51"/>
        <v>222</v>
      </c>
      <c r="G262" s="5">
        <f t="shared" si="51"/>
        <v>53</v>
      </c>
      <c r="H262" s="5">
        <f t="shared" si="51"/>
        <v>15</v>
      </c>
      <c r="I262" s="5">
        <f t="shared" si="51"/>
        <v>0</v>
      </c>
      <c r="J262" s="5">
        <f t="shared" si="51"/>
        <v>0</v>
      </c>
      <c r="K262" s="23">
        <f t="shared" si="45"/>
        <v>0.76551724137931032</v>
      </c>
      <c r="L262" s="23">
        <f t="shared" si="46"/>
        <v>0.18275862068965518</v>
      </c>
      <c r="M262" s="23">
        <f t="shared" si="47"/>
        <v>5.1724137931034482E-2</v>
      </c>
      <c r="N262" s="23">
        <f t="shared" si="48"/>
        <v>0</v>
      </c>
      <c r="O262" s="23">
        <f t="shared" si="49"/>
        <v>0</v>
      </c>
      <c r="Q262" s="96" t="str">
        <f t="shared" si="50"/>
        <v>WIN</v>
      </c>
    </row>
    <row r="263" spans="3:17" x14ac:dyDescent="0.25">
      <c r="C263" s="1" t="s">
        <v>2</v>
      </c>
      <c r="D263" s="1" t="s">
        <v>224</v>
      </c>
      <c r="E263" s="1" t="s">
        <v>224</v>
      </c>
      <c r="F263" s="5">
        <f t="shared" si="51"/>
        <v>417</v>
      </c>
      <c r="G263" s="5">
        <f t="shared" si="51"/>
        <v>159</v>
      </c>
      <c r="H263" s="5">
        <f t="shared" si="51"/>
        <v>180</v>
      </c>
      <c r="I263" s="5">
        <f t="shared" si="51"/>
        <v>0</v>
      </c>
      <c r="J263" s="5">
        <f t="shared" si="51"/>
        <v>0</v>
      </c>
      <c r="K263" s="23">
        <f t="shared" si="45"/>
        <v>0.55158730158730163</v>
      </c>
      <c r="L263" s="23">
        <f t="shared" si="46"/>
        <v>0.21031746031746032</v>
      </c>
      <c r="M263" s="23">
        <f t="shared" si="47"/>
        <v>0.23809523809523808</v>
      </c>
      <c r="N263" s="23">
        <f t="shared" si="48"/>
        <v>0</v>
      </c>
      <c r="O263" s="23">
        <f t="shared" si="49"/>
        <v>0</v>
      </c>
      <c r="Q263" s="96" t="str">
        <f t="shared" si="50"/>
        <v>WIN</v>
      </c>
    </row>
    <row r="264" spans="3:17" x14ac:dyDescent="0.25">
      <c r="C264" s="1" t="s">
        <v>2</v>
      </c>
      <c r="D264" s="1" t="s">
        <v>224</v>
      </c>
      <c r="E264" s="1" t="s">
        <v>157</v>
      </c>
      <c r="F264" s="5">
        <f t="shared" si="51"/>
        <v>76</v>
      </c>
      <c r="G264" s="5">
        <f t="shared" si="51"/>
        <v>16</v>
      </c>
      <c r="H264" s="5">
        <f t="shared" si="51"/>
        <v>23</v>
      </c>
      <c r="I264" s="5">
        <f t="shared" si="51"/>
        <v>0</v>
      </c>
      <c r="J264" s="5">
        <f t="shared" si="51"/>
        <v>0</v>
      </c>
      <c r="K264" s="23">
        <f t="shared" si="45"/>
        <v>0.66086956521739126</v>
      </c>
      <c r="L264" s="23">
        <f t="shared" si="46"/>
        <v>0.1391304347826087</v>
      </c>
      <c r="M264" s="23">
        <f t="shared" si="47"/>
        <v>0.2</v>
      </c>
      <c r="N264" s="23">
        <f t="shared" si="48"/>
        <v>0</v>
      </c>
      <c r="O264" s="23">
        <f t="shared" si="49"/>
        <v>0</v>
      </c>
      <c r="Q264" s="96" t="str">
        <f t="shared" si="50"/>
        <v>WIN</v>
      </c>
    </row>
    <row r="265" spans="3:17" x14ac:dyDescent="0.25">
      <c r="C265" s="1" t="s">
        <v>2</v>
      </c>
      <c r="D265" s="1" t="s">
        <v>232</v>
      </c>
      <c r="E265" s="1" t="s">
        <v>222</v>
      </c>
      <c r="F265" s="5">
        <f t="shared" si="51"/>
        <v>287</v>
      </c>
      <c r="G265" s="5">
        <f t="shared" si="51"/>
        <v>126</v>
      </c>
      <c r="H265" s="5">
        <f t="shared" si="51"/>
        <v>150</v>
      </c>
      <c r="I265" s="5">
        <f t="shared" si="51"/>
        <v>143</v>
      </c>
      <c r="J265" s="5">
        <f t="shared" si="51"/>
        <v>143</v>
      </c>
      <c r="K265" s="23">
        <f t="shared" si="45"/>
        <v>0.3380447585394582</v>
      </c>
      <c r="L265" s="23">
        <f t="shared" si="46"/>
        <v>0.14840989399293286</v>
      </c>
      <c r="M265" s="23">
        <f t="shared" si="47"/>
        <v>0.17667844522968199</v>
      </c>
      <c r="N265" s="23">
        <f t="shared" si="48"/>
        <v>0.16843345111896349</v>
      </c>
      <c r="O265" s="23">
        <f t="shared" si="49"/>
        <v>0.16843345111896349</v>
      </c>
      <c r="Q265" s="96" t="str">
        <f t="shared" si="50"/>
        <v>WIN</v>
      </c>
    </row>
    <row r="266" spans="3:17" x14ac:dyDescent="0.25">
      <c r="C266" s="1" t="s">
        <v>2</v>
      </c>
      <c r="D266" s="1" t="s">
        <v>232</v>
      </c>
      <c r="E266" s="1" t="s">
        <v>221</v>
      </c>
      <c r="F266" s="5">
        <f t="shared" si="51"/>
        <v>402</v>
      </c>
      <c r="G266" s="5">
        <f t="shared" si="51"/>
        <v>144</v>
      </c>
      <c r="H266" s="5">
        <f t="shared" si="51"/>
        <v>165</v>
      </c>
      <c r="I266" s="5">
        <f t="shared" si="51"/>
        <v>148</v>
      </c>
      <c r="J266" s="5">
        <f t="shared" si="51"/>
        <v>62</v>
      </c>
      <c r="K266" s="23">
        <f t="shared" si="45"/>
        <v>0.43648208469055377</v>
      </c>
      <c r="L266" s="23">
        <f t="shared" si="46"/>
        <v>0.15635179153094461</v>
      </c>
      <c r="M266" s="23">
        <f t="shared" si="47"/>
        <v>0.17915309446254071</v>
      </c>
      <c r="N266" s="23">
        <f t="shared" si="48"/>
        <v>0.16069489685124863</v>
      </c>
      <c r="O266" s="23">
        <f t="shared" si="49"/>
        <v>6.7318132464712271E-2</v>
      </c>
      <c r="Q266" s="96" t="str">
        <f t="shared" si="50"/>
        <v>WIN</v>
      </c>
    </row>
    <row r="267" spans="3:17" x14ac:dyDescent="0.25">
      <c r="C267" s="1" t="s">
        <v>2</v>
      </c>
      <c r="D267" s="1" t="s">
        <v>232</v>
      </c>
      <c r="E267" s="1" t="s">
        <v>145</v>
      </c>
      <c r="F267" s="5">
        <f t="shared" si="51"/>
        <v>512</v>
      </c>
      <c r="G267" s="5">
        <f t="shared" si="51"/>
        <v>183</v>
      </c>
      <c r="H267" s="5">
        <f t="shared" si="51"/>
        <v>349</v>
      </c>
      <c r="I267" s="5">
        <f t="shared" si="51"/>
        <v>346</v>
      </c>
      <c r="J267" s="5">
        <f t="shared" si="51"/>
        <v>152</v>
      </c>
      <c r="K267" s="23">
        <f t="shared" si="45"/>
        <v>0.33203631647211412</v>
      </c>
      <c r="L267" s="23">
        <f t="shared" si="46"/>
        <v>0.11867704280155641</v>
      </c>
      <c r="M267" s="23">
        <f t="shared" si="47"/>
        <v>0.22632944228274968</v>
      </c>
      <c r="N267" s="23">
        <f t="shared" si="48"/>
        <v>0.22438391699092089</v>
      </c>
      <c r="O267" s="23">
        <f t="shared" si="49"/>
        <v>9.8573281452658881E-2</v>
      </c>
      <c r="Q267" s="96" t="str">
        <f t="shared" si="50"/>
        <v>WIN</v>
      </c>
    </row>
    <row r="268" spans="3:17" x14ac:dyDescent="0.25">
      <c r="C268" s="1" t="s">
        <v>2</v>
      </c>
      <c r="D268" s="1" t="s">
        <v>232</v>
      </c>
      <c r="E268" s="1" t="s">
        <v>231</v>
      </c>
      <c r="F268" s="5">
        <f t="shared" si="51"/>
        <v>536</v>
      </c>
      <c r="G268" s="5">
        <f t="shared" si="51"/>
        <v>166</v>
      </c>
      <c r="H268" s="5">
        <f t="shared" si="51"/>
        <v>333</v>
      </c>
      <c r="I268" s="5">
        <f t="shared" si="51"/>
        <v>492</v>
      </c>
      <c r="J268" s="5">
        <f t="shared" si="51"/>
        <v>105</v>
      </c>
      <c r="K268" s="23">
        <f t="shared" si="45"/>
        <v>0.32843137254901961</v>
      </c>
      <c r="L268" s="23">
        <f t="shared" si="46"/>
        <v>0.1017156862745098</v>
      </c>
      <c r="M268" s="23">
        <f t="shared" si="47"/>
        <v>0.20404411764705882</v>
      </c>
      <c r="N268" s="23">
        <f t="shared" si="48"/>
        <v>0.3014705882352941</v>
      </c>
      <c r="O268" s="23">
        <f t="shared" si="49"/>
        <v>6.4338235294117641E-2</v>
      </c>
      <c r="Q268" s="96" t="str">
        <f t="shared" si="50"/>
        <v>WIN</v>
      </c>
    </row>
    <row r="269" spans="3:17" x14ac:dyDescent="0.25">
      <c r="C269" s="1" t="s">
        <v>2</v>
      </c>
      <c r="D269" s="1" t="s">
        <v>229</v>
      </c>
      <c r="E269" s="1" t="s">
        <v>223</v>
      </c>
      <c r="F269" s="5">
        <f t="shared" si="51"/>
        <v>524</v>
      </c>
      <c r="G269" s="5">
        <f t="shared" si="51"/>
        <v>198</v>
      </c>
      <c r="H269" s="5">
        <f t="shared" si="51"/>
        <v>194</v>
      </c>
      <c r="I269" s="5">
        <f t="shared" si="51"/>
        <v>282</v>
      </c>
      <c r="J269" s="5">
        <f t="shared" si="51"/>
        <v>51</v>
      </c>
      <c r="K269" s="23">
        <f t="shared" si="45"/>
        <v>0.41953562850280224</v>
      </c>
      <c r="L269" s="23">
        <f t="shared" si="46"/>
        <v>0.15852682145716573</v>
      </c>
      <c r="M269" s="23">
        <f t="shared" si="47"/>
        <v>0.15532425940752603</v>
      </c>
      <c r="N269" s="23">
        <f t="shared" si="48"/>
        <v>0.22578062449959968</v>
      </c>
      <c r="O269" s="23">
        <f t="shared" si="49"/>
        <v>4.0832666132906328E-2</v>
      </c>
      <c r="Q269" s="96" t="str">
        <f t="shared" si="50"/>
        <v>WIN</v>
      </c>
    </row>
    <row r="270" spans="3:17" x14ac:dyDescent="0.25">
      <c r="C270" s="1" t="s">
        <v>2</v>
      </c>
      <c r="D270" s="1" t="s">
        <v>229</v>
      </c>
      <c r="E270" s="1" t="s">
        <v>229</v>
      </c>
      <c r="F270" s="5">
        <f t="shared" si="51"/>
        <v>288</v>
      </c>
      <c r="G270" s="5">
        <f t="shared" si="51"/>
        <v>108</v>
      </c>
      <c r="H270" s="5">
        <f t="shared" si="51"/>
        <v>62</v>
      </c>
      <c r="I270" s="5">
        <f t="shared" si="51"/>
        <v>247</v>
      </c>
      <c r="J270" s="5">
        <f t="shared" si="51"/>
        <v>30</v>
      </c>
      <c r="K270" s="23">
        <f t="shared" si="45"/>
        <v>0.39183673469387753</v>
      </c>
      <c r="L270" s="23">
        <f t="shared" si="46"/>
        <v>0.14693877551020409</v>
      </c>
      <c r="M270" s="23">
        <f t="shared" si="47"/>
        <v>8.4353741496598633E-2</v>
      </c>
      <c r="N270" s="23">
        <f t="shared" si="48"/>
        <v>0.33605442176870748</v>
      </c>
      <c r="O270" s="23">
        <f t="shared" si="49"/>
        <v>4.0816326530612242E-2</v>
      </c>
      <c r="Q270" s="96" t="str">
        <f t="shared" si="50"/>
        <v>WIN</v>
      </c>
    </row>
    <row r="271" spans="3:17" x14ac:dyDescent="0.25">
      <c r="C271" s="1" t="s">
        <v>2</v>
      </c>
      <c r="D271" s="1" t="s">
        <v>229</v>
      </c>
      <c r="E271" s="1" t="s">
        <v>228</v>
      </c>
      <c r="F271" s="5">
        <f t="shared" si="51"/>
        <v>279</v>
      </c>
      <c r="G271" s="5">
        <f t="shared" si="51"/>
        <v>0</v>
      </c>
      <c r="H271" s="5">
        <f t="shared" si="51"/>
        <v>28</v>
      </c>
      <c r="I271" s="5">
        <f t="shared" si="51"/>
        <v>0</v>
      </c>
      <c r="J271" s="5">
        <f t="shared" si="51"/>
        <v>0</v>
      </c>
      <c r="K271" s="23">
        <f t="shared" si="45"/>
        <v>0.90879478827361559</v>
      </c>
      <c r="L271" s="23">
        <f t="shared" si="46"/>
        <v>0</v>
      </c>
      <c r="M271" s="23">
        <f t="shared" si="47"/>
        <v>9.1205211726384364E-2</v>
      </c>
      <c r="N271" s="23">
        <f t="shared" si="48"/>
        <v>0</v>
      </c>
      <c r="O271" s="23">
        <f t="shared" si="49"/>
        <v>0</v>
      </c>
      <c r="Q271" s="96" t="str">
        <f t="shared" si="50"/>
        <v>WIN</v>
      </c>
    </row>
    <row r="272" spans="3:17" x14ac:dyDescent="0.25">
      <c r="C272" s="1" t="s">
        <v>2</v>
      </c>
      <c r="D272" s="1" t="s">
        <v>226</v>
      </c>
      <c r="E272" s="1" t="s">
        <v>123</v>
      </c>
      <c r="F272" s="5">
        <f t="shared" si="51"/>
        <v>277</v>
      </c>
      <c r="G272" s="5">
        <f t="shared" si="51"/>
        <v>8</v>
      </c>
      <c r="H272" s="5">
        <f t="shared" si="51"/>
        <v>27</v>
      </c>
      <c r="I272" s="5">
        <f t="shared" si="51"/>
        <v>0</v>
      </c>
      <c r="J272" s="5">
        <f t="shared" si="51"/>
        <v>0</v>
      </c>
      <c r="K272" s="23">
        <f t="shared" si="45"/>
        <v>0.88782051282051277</v>
      </c>
      <c r="L272" s="23">
        <f t="shared" si="46"/>
        <v>2.564102564102564E-2</v>
      </c>
      <c r="M272" s="23">
        <f t="shared" si="47"/>
        <v>8.6538461538461536E-2</v>
      </c>
      <c r="N272" s="23">
        <f t="shared" si="48"/>
        <v>0</v>
      </c>
      <c r="O272" s="23">
        <f t="shared" si="49"/>
        <v>0</v>
      </c>
      <c r="Q272" s="96" t="str">
        <f t="shared" si="50"/>
        <v>WIN</v>
      </c>
    </row>
    <row r="273" spans="3:17" x14ac:dyDescent="0.25">
      <c r="C273" s="1" t="s">
        <v>2</v>
      </c>
      <c r="D273" s="1" t="s">
        <v>226</v>
      </c>
      <c r="E273" s="1" t="s">
        <v>226</v>
      </c>
      <c r="F273" s="5">
        <f t="shared" si="51"/>
        <v>590</v>
      </c>
      <c r="G273" s="5">
        <f t="shared" si="51"/>
        <v>191</v>
      </c>
      <c r="H273" s="5">
        <f t="shared" si="51"/>
        <v>80</v>
      </c>
      <c r="I273" s="5">
        <f t="shared" si="51"/>
        <v>0</v>
      </c>
      <c r="J273" s="5">
        <f t="shared" si="51"/>
        <v>0</v>
      </c>
      <c r="K273" s="23">
        <f t="shared" si="45"/>
        <v>0.68524970963995357</v>
      </c>
      <c r="L273" s="23">
        <f t="shared" si="46"/>
        <v>0.22183507549361209</v>
      </c>
      <c r="M273" s="23">
        <f t="shared" si="47"/>
        <v>9.2915214866434379E-2</v>
      </c>
      <c r="N273" s="23">
        <f t="shared" si="48"/>
        <v>0</v>
      </c>
      <c r="O273" s="23">
        <f t="shared" si="49"/>
        <v>0</v>
      </c>
      <c r="Q273" s="96" t="str">
        <f t="shared" si="50"/>
        <v>WIN</v>
      </c>
    </row>
    <row r="274" spans="3:17" x14ac:dyDescent="0.25">
      <c r="C274" s="1" t="s">
        <v>2</v>
      </c>
      <c r="D274" s="1" t="s">
        <v>227</v>
      </c>
      <c r="E274" s="1" t="s">
        <v>180</v>
      </c>
      <c r="F274" s="5">
        <f t="shared" si="51"/>
        <v>239</v>
      </c>
      <c r="G274" s="5">
        <f t="shared" si="51"/>
        <v>64</v>
      </c>
      <c r="H274" s="5">
        <f t="shared" si="51"/>
        <v>54</v>
      </c>
      <c r="I274" s="5">
        <f t="shared" si="51"/>
        <v>53</v>
      </c>
      <c r="J274" s="5">
        <f t="shared" si="51"/>
        <v>0</v>
      </c>
      <c r="K274" s="23">
        <f t="shared" si="45"/>
        <v>0.58292682926829265</v>
      </c>
      <c r="L274" s="23">
        <f t="shared" si="46"/>
        <v>0.15609756097560976</v>
      </c>
      <c r="M274" s="23">
        <f t="shared" si="47"/>
        <v>0.13170731707317074</v>
      </c>
      <c r="N274" s="23">
        <f t="shared" si="48"/>
        <v>0.12926829268292683</v>
      </c>
      <c r="O274" s="23">
        <f t="shared" si="49"/>
        <v>0</v>
      </c>
      <c r="Q274" s="96" t="str">
        <f t="shared" si="50"/>
        <v>WIN</v>
      </c>
    </row>
    <row r="275" spans="3:17" x14ac:dyDescent="0.25">
      <c r="C275" s="1" t="s">
        <v>2</v>
      </c>
      <c r="D275" s="1" t="s">
        <v>227</v>
      </c>
      <c r="E275" s="1" t="s">
        <v>230</v>
      </c>
      <c r="F275" s="5">
        <f t="shared" si="51"/>
        <v>433</v>
      </c>
      <c r="G275" s="5">
        <f t="shared" si="51"/>
        <v>146</v>
      </c>
      <c r="H275" s="5">
        <f t="shared" si="51"/>
        <v>94</v>
      </c>
      <c r="I275" s="5">
        <f t="shared" si="51"/>
        <v>161</v>
      </c>
      <c r="J275" s="5">
        <f t="shared" si="51"/>
        <v>24</v>
      </c>
      <c r="K275" s="23">
        <f t="shared" si="45"/>
        <v>0.50466200466200462</v>
      </c>
      <c r="L275" s="23">
        <f t="shared" si="46"/>
        <v>0.17016317016317017</v>
      </c>
      <c r="M275" s="23">
        <f t="shared" si="47"/>
        <v>0.10955710955710955</v>
      </c>
      <c r="N275" s="23">
        <f t="shared" si="48"/>
        <v>0.18764568764568765</v>
      </c>
      <c r="O275" s="23">
        <f t="shared" si="49"/>
        <v>2.7972027972027972E-2</v>
      </c>
      <c r="Q275" s="96" t="str">
        <f t="shared" si="50"/>
        <v>WIN</v>
      </c>
    </row>
    <row r="276" spans="3:17" x14ac:dyDescent="0.25">
      <c r="C276" s="1" t="s">
        <v>2</v>
      </c>
      <c r="D276" s="1" t="s">
        <v>227</v>
      </c>
      <c r="E276" s="1" t="s">
        <v>227</v>
      </c>
      <c r="F276" s="5">
        <f t="shared" si="51"/>
        <v>415</v>
      </c>
      <c r="G276" s="5">
        <f t="shared" si="51"/>
        <v>163</v>
      </c>
      <c r="H276" s="5">
        <f t="shared" si="51"/>
        <v>169</v>
      </c>
      <c r="I276" s="5">
        <f t="shared" si="51"/>
        <v>196</v>
      </c>
      <c r="J276" s="5">
        <f t="shared" si="51"/>
        <v>100</v>
      </c>
      <c r="K276" s="23">
        <f t="shared" si="45"/>
        <v>0.39789069990412274</v>
      </c>
      <c r="L276" s="23">
        <f t="shared" si="46"/>
        <v>0.15627996164908917</v>
      </c>
      <c r="M276" s="23">
        <f t="shared" si="47"/>
        <v>0.16203259827420902</v>
      </c>
      <c r="N276" s="23">
        <f t="shared" si="48"/>
        <v>0.18791946308724833</v>
      </c>
      <c r="O276" s="23">
        <f t="shared" si="49"/>
        <v>9.5877277085330781E-2</v>
      </c>
      <c r="Q276" s="96" t="str">
        <f t="shared" si="50"/>
        <v>WIN</v>
      </c>
    </row>
    <row r="277" spans="3:17" x14ac:dyDescent="0.25">
      <c r="C277" s="1" t="s">
        <v>77</v>
      </c>
      <c r="D277" s="1" t="s">
        <v>252</v>
      </c>
      <c r="E277" s="1" t="s">
        <v>252</v>
      </c>
      <c r="F277" s="5">
        <f t="shared" si="51"/>
        <v>317</v>
      </c>
      <c r="G277" s="5">
        <f t="shared" si="51"/>
        <v>7</v>
      </c>
      <c r="H277" s="5">
        <f t="shared" si="51"/>
        <v>23</v>
      </c>
      <c r="I277" s="5">
        <f t="shared" si="51"/>
        <v>0</v>
      </c>
      <c r="J277" s="5">
        <f t="shared" si="51"/>
        <v>0</v>
      </c>
      <c r="K277" s="23">
        <f t="shared" si="45"/>
        <v>0.91354466858789629</v>
      </c>
      <c r="L277" s="23">
        <f t="shared" si="46"/>
        <v>2.0172910662824207E-2</v>
      </c>
      <c r="M277" s="23">
        <f t="shared" si="47"/>
        <v>6.6282420749279536E-2</v>
      </c>
      <c r="N277" s="23">
        <f t="shared" si="48"/>
        <v>0</v>
      </c>
      <c r="O277" s="23">
        <f t="shared" si="49"/>
        <v>0</v>
      </c>
      <c r="Q277" s="96" t="str">
        <f t="shared" si="50"/>
        <v>WIN</v>
      </c>
    </row>
    <row r="278" spans="3:17" x14ac:dyDescent="0.25">
      <c r="C278" s="1" t="s">
        <v>77</v>
      </c>
      <c r="D278" s="1" t="s">
        <v>252</v>
      </c>
      <c r="E278" s="1" t="s">
        <v>254</v>
      </c>
      <c r="F278" s="5">
        <f t="shared" si="51"/>
        <v>161</v>
      </c>
      <c r="G278" s="5">
        <f t="shared" si="51"/>
        <v>0</v>
      </c>
      <c r="H278" s="5">
        <f t="shared" si="51"/>
        <v>10</v>
      </c>
      <c r="I278" s="5">
        <f t="shared" si="51"/>
        <v>0</v>
      </c>
      <c r="J278" s="5">
        <f t="shared" si="51"/>
        <v>0</v>
      </c>
      <c r="K278" s="23">
        <f t="shared" si="45"/>
        <v>0.94152046783625731</v>
      </c>
      <c r="L278" s="23">
        <f t="shared" si="46"/>
        <v>0</v>
      </c>
      <c r="M278" s="23">
        <f t="shared" si="47"/>
        <v>5.8479532163742687E-2</v>
      </c>
      <c r="N278" s="23">
        <f t="shared" si="48"/>
        <v>0</v>
      </c>
      <c r="O278" s="23">
        <f t="shared" si="49"/>
        <v>0</v>
      </c>
      <c r="Q278" s="96" t="str">
        <f t="shared" si="50"/>
        <v>WIN</v>
      </c>
    </row>
    <row r="279" spans="3:17" x14ac:dyDescent="0.25">
      <c r="C279" s="1" t="s">
        <v>77</v>
      </c>
      <c r="D279" s="1" t="s">
        <v>252</v>
      </c>
      <c r="E279" s="1" t="s">
        <v>253</v>
      </c>
      <c r="F279" s="5">
        <f t="shared" si="51"/>
        <v>100</v>
      </c>
      <c r="G279" s="5">
        <f t="shared" si="51"/>
        <v>0</v>
      </c>
      <c r="H279" s="5">
        <f t="shared" si="51"/>
        <v>8</v>
      </c>
      <c r="I279" s="5">
        <f t="shared" si="51"/>
        <v>0</v>
      </c>
      <c r="J279" s="5">
        <f t="shared" si="51"/>
        <v>0</v>
      </c>
      <c r="K279" s="23">
        <f t="shared" si="45"/>
        <v>0.92592592592592593</v>
      </c>
      <c r="L279" s="23">
        <f t="shared" si="46"/>
        <v>0</v>
      </c>
      <c r="M279" s="23">
        <f t="shared" si="47"/>
        <v>7.407407407407407E-2</v>
      </c>
      <c r="N279" s="23">
        <f t="shared" si="48"/>
        <v>0</v>
      </c>
      <c r="O279" s="23">
        <f t="shared" si="49"/>
        <v>0</v>
      </c>
      <c r="Q279" s="96" t="str">
        <f t="shared" si="50"/>
        <v>WIN</v>
      </c>
    </row>
    <row r="280" spans="3:17" x14ac:dyDescent="0.25">
      <c r="C280" s="1" t="s">
        <v>77</v>
      </c>
      <c r="D280" s="1" t="s">
        <v>4</v>
      </c>
      <c r="E280" s="1" t="s">
        <v>4</v>
      </c>
      <c r="F280" s="5">
        <f t="shared" si="51"/>
        <v>284</v>
      </c>
      <c r="G280" s="5">
        <f t="shared" si="51"/>
        <v>13</v>
      </c>
      <c r="H280" s="5">
        <f t="shared" si="51"/>
        <v>25</v>
      </c>
      <c r="I280" s="5">
        <f t="shared" si="51"/>
        <v>0</v>
      </c>
      <c r="J280" s="5">
        <f t="shared" si="51"/>
        <v>0</v>
      </c>
      <c r="K280" s="23">
        <f t="shared" si="45"/>
        <v>0.88198757763975155</v>
      </c>
      <c r="L280" s="23">
        <f t="shared" si="46"/>
        <v>4.0372670807453416E-2</v>
      </c>
      <c r="M280" s="23">
        <f t="shared" si="47"/>
        <v>7.7639751552795025E-2</v>
      </c>
      <c r="N280" s="23">
        <f t="shared" si="48"/>
        <v>0</v>
      </c>
      <c r="O280" s="23">
        <f t="shared" si="49"/>
        <v>0</v>
      </c>
      <c r="Q280" s="96" t="str">
        <f t="shared" si="50"/>
        <v>WIN</v>
      </c>
    </row>
    <row r="281" spans="3:17" x14ac:dyDescent="0.25">
      <c r="C281" s="1" t="s">
        <v>77</v>
      </c>
      <c r="D281" s="1" t="s">
        <v>4</v>
      </c>
      <c r="E281" s="1" t="s">
        <v>106</v>
      </c>
      <c r="F281" s="5">
        <f t="shared" si="51"/>
        <v>60</v>
      </c>
      <c r="G281" s="5">
        <f t="shared" si="51"/>
        <v>0</v>
      </c>
      <c r="H281" s="5">
        <f t="shared" si="51"/>
        <v>5</v>
      </c>
      <c r="I281" s="5">
        <f t="shared" si="51"/>
        <v>0</v>
      </c>
      <c r="J281" s="5">
        <f t="shared" si="51"/>
        <v>0</v>
      </c>
      <c r="K281" s="23">
        <f t="shared" si="45"/>
        <v>0.92307692307692313</v>
      </c>
      <c r="L281" s="23">
        <f t="shared" si="46"/>
        <v>0</v>
      </c>
      <c r="M281" s="23">
        <f t="shared" si="47"/>
        <v>7.6923076923076927E-2</v>
      </c>
      <c r="N281" s="23">
        <f t="shared" si="48"/>
        <v>0</v>
      </c>
      <c r="O281" s="23">
        <f t="shared" si="49"/>
        <v>0</v>
      </c>
      <c r="Q281" s="96" t="str">
        <f t="shared" si="50"/>
        <v>WIN</v>
      </c>
    </row>
    <row r="282" spans="3:17" x14ac:dyDescent="0.25">
      <c r="C282" s="1" t="s">
        <v>77</v>
      </c>
      <c r="D282" s="1" t="s">
        <v>4</v>
      </c>
      <c r="E282" s="1" t="s">
        <v>251</v>
      </c>
      <c r="F282" s="5">
        <f t="shared" si="51"/>
        <v>283</v>
      </c>
      <c r="G282" s="5">
        <f t="shared" si="51"/>
        <v>4</v>
      </c>
      <c r="H282" s="5">
        <f t="shared" si="51"/>
        <v>18</v>
      </c>
      <c r="I282" s="5">
        <f t="shared" si="51"/>
        <v>0</v>
      </c>
      <c r="J282" s="5">
        <f t="shared" si="51"/>
        <v>0</v>
      </c>
      <c r="K282" s="23">
        <f t="shared" si="45"/>
        <v>0.9278688524590164</v>
      </c>
      <c r="L282" s="23">
        <f t="shared" si="46"/>
        <v>1.3114754098360656E-2</v>
      </c>
      <c r="M282" s="23">
        <f t="shared" si="47"/>
        <v>5.9016393442622953E-2</v>
      </c>
      <c r="N282" s="23">
        <f t="shared" si="48"/>
        <v>0</v>
      </c>
      <c r="O282" s="23">
        <f t="shared" si="49"/>
        <v>0</v>
      </c>
      <c r="Q282" s="96" t="str">
        <f t="shared" si="50"/>
        <v>WIN</v>
      </c>
    </row>
    <row r="283" spans="3:17" x14ac:dyDescent="0.25">
      <c r="C283" s="1" t="s">
        <v>77</v>
      </c>
      <c r="D283" s="1" t="s">
        <v>5</v>
      </c>
      <c r="E283" s="1" t="s">
        <v>101</v>
      </c>
      <c r="F283" s="5">
        <f t="shared" si="51"/>
        <v>193</v>
      </c>
      <c r="G283" s="5">
        <f t="shared" si="51"/>
        <v>1</v>
      </c>
      <c r="H283" s="5">
        <f t="shared" si="51"/>
        <v>16</v>
      </c>
      <c r="I283" s="5">
        <f t="shared" si="51"/>
        <v>0</v>
      </c>
      <c r="J283" s="5">
        <f t="shared" si="51"/>
        <v>0</v>
      </c>
      <c r="K283" s="23">
        <f t="shared" si="45"/>
        <v>0.919047619047619</v>
      </c>
      <c r="L283" s="23">
        <f t="shared" si="46"/>
        <v>4.7619047619047623E-3</v>
      </c>
      <c r="M283" s="23">
        <f t="shared" si="47"/>
        <v>7.6190476190476197E-2</v>
      </c>
      <c r="N283" s="23">
        <f t="shared" si="48"/>
        <v>0</v>
      </c>
      <c r="O283" s="23">
        <f t="shared" si="49"/>
        <v>0</v>
      </c>
      <c r="Q283" s="96" t="str">
        <f t="shared" si="50"/>
        <v>WIN</v>
      </c>
    </row>
    <row r="284" spans="3:17" x14ac:dyDescent="0.25">
      <c r="C284" s="1" t="s">
        <v>77</v>
      </c>
      <c r="D284" s="1" t="s">
        <v>5</v>
      </c>
      <c r="E284" s="1" t="s">
        <v>5</v>
      </c>
      <c r="F284" s="5">
        <f t="shared" si="51"/>
        <v>214</v>
      </c>
      <c r="G284" s="5">
        <f t="shared" si="51"/>
        <v>10</v>
      </c>
      <c r="H284" s="5">
        <f t="shared" si="51"/>
        <v>30</v>
      </c>
      <c r="I284" s="5">
        <f t="shared" si="51"/>
        <v>0</v>
      </c>
      <c r="J284" s="5">
        <f t="shared" si="51"/>
        <v>0</v>
      </c>
      <c r="K284" s="23">
        <f t="shared" si="45"/>
        <v>0.84251968503937003</v>
      </c>
      <c r="L284" s="23">
        <f t="shared" si="46"/>
        <v>3.937007874015748E-2</v>
      </c>
      <c r="M284" s="23">
        <f t="shared" si="47"/>
        <v>0.11811023622047244</v>
      </c>
      <c r="N284" s="23">
        <f t="shared" si="48"/>
        <v>0</v>
      </c>
      <c r="O284" s="23">
        <f t="shared" si="49"/>
        <v>0</v>
      </c>
      <c r="Q284" s="96" t="str">
        <f t="shared" si="50"/>
        <v>WIN</v>
      </c>
    </row>
    <row r="285" spans="3:17" x14ac:dyDescent="0.25">
      <c r="C285" s="1" t="s">
        <v>77</v>
      </c>
      <c r="D285" s="1" t="s">
        <v>250</v>
      </c>
      <c r="E285" s="1" t="s">
        <v>104</v>
      </c>
      <c r="F285" s="5">
        <f t="shared" si="51"/>
        <v>150</v>
      </c>
      <c r="G285" s="5">
        <f t="shared" si="51"/>
        <v>2</v>
      </c>
      <c r="H285" s="5">
        <f t="shared" si="51"/>
        <v>9</v>
      </c>
      <c r="I285" s="5">
        <f t="shared" si="51"/>
        <v>0</v>
      </c>
      <c r="J285" s="5">
        <f t="shared" si="51"/>
        <v>0</v>
      </c>
      <c r="K285" s="23">
        <f t="shared" si="45"/>
        <v>0.93167701863354035</v>
      </c>
      <c r="L285" s="23">
        <f t="shared" si="46"/>
        <v>1.2422360248447204E-2</v>
      </c>
      <c r="M285" s="23">
        <f t="shared" si="47"/>
        <v>5.5900621118012424E-2</v>
      </c>
      <c r="N285" s="23">
        <f t="shared" si="48"/>
        <v>0</v>
      </c>
      <c r="O285" s="23">
        <f t="shared" si="49"/>
        <v>0</v>
      </c>
      <c r="Q285" s="96" t="str">
        <f t="shared" si="50"/>
        <v>WIN</v>
      </c>
    </row>
    <row r="286" spans="3:17" x14ac:dyDescent="0.25">
      <c r="C286" s="1" t="s">
        <v>77</v>
      </c>
      <c r="D286" s="1" t="s">
        <v>250</v>
      </c>
      <c r="E286" s="1" t="s">
        <v>250</v>
      </c>
      <c r="F286" s="5">
        <f t="shared" si="51"/>
        <v>174</v>
      </c>
      <c r="G286" s="5">
        <f t="shared" si="51"/>
        <v>2</v>
      </c>
      <c r="H286" s="5">
        <f t="shared" si="51"/>
        <v>8</v>
      </c>
      <c r="I286" s="5">
        <f t="shared" si="51"/>
        <v>0</v>
      </c>
      <c r="J286" s="5">
        <f t="shared" si="51"/>
        <v>0</v>
      </c>
      <c r="K286" s="23">
        <f t="shared" si="45"/>
        <v>0.94565217391304346</v>
      </c>
      <c r="L286" s="23">
        <f t="shared" si="46"/>
        <v>1.0869565217391304E-2</v>
      </c>
      <c r="M286" s="23">
        <f t="shared" si="47"/>
        <v>4.3478260869565216E-2</v>
      </c>
      <c r="N286" s="23">
        <f t="shared" si="48"/>
        <v>0</v>
      </c>
      <c r="O286" s="23">
        <f t="shared" si="49"/>
        <v>0</v>
      </c>
      <c r="Q286" s="96" t="str">
        <f t="shared" si="50"/>
        <v>WIN</v>
      </c>
    </row>
  </sheetData>
  <mergeCells count="16">
    <mergeCell ref="D222:D223"/>
    <mergeCell ref="E222:E223"/>
    <mergeCell ref="F222:J222"/>
    <mergeCell ref="K222:O222"/>
    <mergeCell ref="C242:C243"/>
    <mergeCell ref="D242:D243"/>
    <mergeCell ref="E242:E243"/>
    <mergeCell ref="F242:J242"/>
    <mergeCell ref="K242:O242"/>
    <mergeCell ref="K4:O4"/>
    <mergeCell ref="A211:D211"/>
    <mergeCell ref="E214:E215"/>
    <mergeCell ref="F214:J214"/>
    <mergeCell ref="A1:D1"/>
    <mergeCell ref="F4:J4"/>
    <mergeCell ref="K214:O214"/>
  </mergeCells>
  <conditionalFormatting sqref="K216:O219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O21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3:O33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65:O16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2:O9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11:O2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210">
    <cfRule type="containsText" dxfId="9" priority="6" operator="containsText" text="LOSE">
      <formula>NOT(ISERROR(SEARCH("LOSE",Q6)))</formula>
    </cfRule>
  </conditionalFormatting>
  <conditionalFormatting sqref="K224:O239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44:O28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216:Q219">
    <cfRule type="containsText" dxfId="8" priority="3" operator="containsText" text="LOSE">
      <formula>NOT(ISERROR(SEARCH("LOSE",Q216)))</formula>
    </cfRule>
  </conditionalFormatting>
  <conditionalFormatting sqref="Q224:Q239">
    <cfRule type="containsText" dxfId="7" priority="2" operator="containsText" text="LOSE">
      <formula>NOT(ISERROR(SEARCH("LOSE",Q224)))</formula>
    </cfRule>
  </conditionalFormatting>
  <conditionalFormatting sqref="Q244:Q286">
    <cfRule type="containsText" dxfId="6" priority="1" operator="containsText" text="LOSE">
      <formula>NOT(ISERROR(SEARCH("LOSE",Q244)))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AJ219"/>
  <sheetViews>
    <sheetView tabSelected="1" zoomScaleNormal="100" workbookViewId="0">
      <pane xSplit="3" ySplit="5" topLeftCell="S10" activePane="bottomRight" state="frozen"/>
      <selection pane="topRight" activeCell="D1" sqref="D1"/>
      <selection pane="bottomLeft" activeCell="A5" sqref="A5"/>
      <selection pane="bottomRight" activeCell="T19" sqref="T19"/>
    </sheetView>
  </sheetViews>
  <sheetFormatPr defaultColWidth="8.85546875" defaultRowHeight="15" outlineLevelCol="1" x14ac:dyDescent="0.25"/>
  <cols>
    <col min="1" max="1" width="14" style="42" bestFit="1" customWidth="1"/>
    <col min="2" max="2" width="17.5703125" style="42" bestFit="1" customWidth="1"/>
    <col min="3" max="3" width="28" style="42" bestFit="1" customWidth="1"/>
    <col min="4" max="4" width="34.5703125" style="42" bestFit="1" customWidth="1"/>
    <col min="5" max="5" width="59.5703125" style="42" customWidth="1" outlineLevel="1"/>
    <col min="6" max="6" width="8" style="42" bestFit="1" customWidth="1"/>
    <col min="7" max="7" width="6.5703125" style="42" bestFit="1" customWidth="1"/>
    <col min="8" max="8" width="11.5703125" style="42" bestFit="1" customWidth="1"/>
    <col min="9" max="9" width="9.42578125" style="42" bestFit="1" customWidth="1"/>
    <col min="10" max="10" width="15.85546875" style="42" bestFit="1" customWidth="1"/>
    <col min="11" max="11" width="7.5703125" style="42" bestFit="1" customWidth="1"/>
    <col min="12" max="12" width="7.42578125" style="42" bestFit="1" customWidth="1"/>
    <col min="13" max="13" width="11.5703125" style="42" bestFit="1" customWidth="1"/>
    <col min="14" max="14" width="9.42578125" style="42" bestFit="1" customWidth="1"/>
    <col min="15" max="15" width="15.85546875" style="42" bestFit="1" customWidth="1"/>
    <col min="16" max="16" width="7.42578125" style="42" bestFit="1" customWidth="1"/>
    <col min="17" max="17" width="6.5703125" style="42" bestFit="1" customWidth="1"/>
    <col min="18" max="18" width="11.5703125" style="42" bestFit="1" customWidth="1"/>
    <col min="19" max="19" width="9.42578125" style="42" bestFit="1" customWidth="1"/>
    <col min="20" max="20" width="15.85546875" style="42" bestFit="1" customWidth="1"/>
    <col min="21" max="21" width="8" style="42" bestFit="1" customWidth="1"/>
    <col min="22" max="22" width="7.42578125" style="42" bestFit="1" customWidth="1"/>
    <col min="23" max="23" width="11.5703125" style="42" bestFit="1" customWidth="1"/>
    <col min="24" max="24" width="9.42578125" style="42" bestFit="1" customWidth="1"/>
    <col min="25" max="25" width="15.85546875" style="42" bestFit="1" customWidth="1"/>
    <col min="26" max="26" width="8.42578125" style="42" bestFit="1" customWidth="1"/>
    <col min="27" max="27" width="8" style="42" bestFit="1" customWidth="1"/>
    <col min="28" max="28" width="11.5703125" style="42" bestFit="1" customWidth="1"/>
    <col min="29" max="29" width="9.42578125" style="42" bestFit="1" customWidth="1"/>
    <col min="30" max="30" width="15.85546875" style="42" bestFit="1" customWidth="1"/>
    <col min="31" max="31" width="8.85546875" style="42"/>
    <col min="32" max="32" width="17.140625" style="42" bestFit="1" customWidth="1"/>
    <col min="33" max="33" width="29.7109375" style="42" bestFit="1" customWidth="1"/>
    <col min="34" max="34" width="12" style="42" bestFit="1" customWidth="1"/>
    <col min="35" max="35" width="9.42578125" style="42" bestFit="1" customWidth="1"/>
    <col min="36" max="36" width="15.85546875" style="42" bestFit="1" customWidth="1"/>
    <col min="37" max="16384" width="8.85546875" style="42"/>
  </cols>
  <sheetData>
    <row r="1" spans="1:36" ht="26.25" x14ac:dyDescent="0.25">
      <c r="A1" s="126" t="s">
        <v>277</v>
      </c>
      <c r="B1" s="126"/>
      <c r="C1" s="126"/>
      <c r="D1" s="126"/>
      <c r="E1" s="41"/>
    </row>
    <row r="2" spans="1:36" ht="21" x14ac:dyDescent="0.25">
      <c r="A2" s="72" t="s">
        <v>312</v>
      </c>
      <c r="B2" s="56"/>
      <c r="C2" s="56"/>
      <c r="D2" s="56"/>
      <c r="E2" s="56"/>
    </row>
    <row r="4" spans="1:36" ht="18.75" x14ac:dyDescent="0.25">
      <c r="A4" s="85"/>
      <c r="B4" s="83"/>
      <c r="C4" s="83"/>
      <c r="D4" s="83"/>
      <c r="E4" s="83"/>
      <c r="F4" s="120" t="s">
        <v>13</v>
      </c>
      <c r="G4" s="120"/>
      <c r="H4" s="120"/>
      <c r="I4" s="120"/>
      <c r="J4" s="120"/>
      <c r="K4" s="120" t="s">
        <v>14</v>
      </c>
      <c r="L4" s="120"/>
      <c r="M4" s="120"/>
      <c r="N4" s="120"/>
      <c r="O4" s="120"/>
      <c r="P4" s="120" t="s">
        <v>15</v>
      </c>
      <c r="Q4" s="120"/>
      <c r="R4" s="120"/>
      <c r="S4" s="120"/>
      <c r="T4" s="120"/>
      <c r="U4" s="120" t="s">
        <v>16</v>
      </c>
      <c r="V4" s="120"/>
      <c r="W4" s="120"/>
      <c r="X4" s="120"/>
      <c r="Y4" s="120"/>
      <c r="Z4" s="120" t="s">
        <v>280</v>
      </c>
      <c r="AA4" s="120"/>
      <c r="AB4" s="120"/>
      <c r="AC4" s="120"/>
      <c r="AD4" s="120"/>
      <c r="AF4" s="45" t="s">
        <v>293</v>
      </c>
      <c r="AG4" s="45" t="s">
        <v>311</v>
      </c>
    </row>
    <row r="5" spans="1:36" x14ac:dyDescent="0.25">
      <c r="A5" s="86" t="s">
        <v>0</v>
      </c>
      <c r="B5" s="84" t="s">
        <v>233</v>
      </c>
      <c r="C5" s="84" t="s">
        <v>234</v>
      </c>
      <c r="D5" s="84" t="s">
        <v>20</v>
      </c>
      <c r="E5" s="84" t="s">
        <v>281</v>
      </c>
      <c r="F5" s="12" t="s">
        <v>12</v>
      </c>
      <c r="G5" s="13" t="s">
        <v>10</v>
      </c>
      <c r="H5" s="14" t="s">
        <v>7</v>
      </c>
      <c r="I5" s="15" t="s">
        <v>9</v>
      </c>
      <c r="J5" s="22" t="s">
        <v>8</v>
      </c>
      <c r="K5" s="12" t="s">
        <v>12</v>
      </c>
      <c r="L5" s="13" t="s">
        <v>10</v>
      </c>
      <c r="M5" s="14" t="s">
        <v>7</v>
      </c>
      <c r="N5" s="15" t="s">
        <v>9</v>
      </c>
      <c r="O5" s="22" t="s">
        <v>8</v>
      </c>
      <c r="P5" s="12" t="s">
        <v>12</v>
      </c>
      <c r="Q5" s="13" t="s">
        <v>10</v>
      </c>
      <c r="R5" s="14" t="s">
        <v>7</v>
      </c>
      <c r="S5" s="15" t="s">
        <v>9</v>
      </c>
      <c r="T5" s="22" t="s">
        <v>8</v>
      </c>
      <c r="U5" s="12" t="s">
        <v>12</v>
      </c>
      <c r="V5" s="13" t="s">
        <v>10</v>
      </c>
      <c r="W5" s="14" t="s">
        <v>7</v>
      </c>
      <c r="X5" s="15" t="s">
        <v>9</v>
      </c>
      <c r="Y5" s="22" t="s">
        <v>8</v>
      </c>
      <c r="Z5" s="12" t="s">
        <v>12</v>
      </c>
      <c r="AA5" s="13" t="s">
        <v>10</v>
      </c>
      <c r="AB5" s="14" t="s">
        <v>7</v>
      </c>
      <c r="AC5" s="15" t="s">
        <v>9</v>
      </c>
      <c r="AD5" s="22" t="s">
        <v>8</v>
      </c>
      <c r="AF5" s="43" t="s">
        <v>12</v>
      </c>
      <c r="AG5" s="43" t="s">
        <v>12</v>
      </c>
      <c r="AH5" s="43"/>
      <c r="AI5" s="43"/>
      <c r="AJ5" s="43"/>
    </row>
    <row r="6" spans="1:36" x14ac:dyDescent="0.25">
      <c r="A6" s="1" t="s">
        <v>1</v>
      </c>
      <c r="B6" s="1" t="s">
        <v>235</v>
      </c>
      <c r="C6" s="1" t="s">
        <v>236</v>
      </c>
      <c r="D6" s="1" t="s">
        <v>21</v>
      </c>
      <c r="E6" s="1" t="str">
        <f t="shared" ref="E6:E38" si="0">C6&amp;"-"&amp;D6</f>
        <v>BANUA ENAM-BALANGAN</v>
      </c>
      <c r="F6" s="5">
        <f>TSEL!$G2</f>
        <v>30</v>
      </c>
      <c r="G6" s="5">
        <f>XL!$G2</f>
        <v>9</v>
      </c>
      <c r="H6" s="5">
        <f>INDOSAT!$G2</f>
        <v>8</v>
      </c>
      <c r="I6" s="5">
        <f>THREE!$G2</f>
        <v>8</v>
      </c>
      <c r="J6" s="5">
        <f>SMARTFREN!$G2</f>
        <v>0</v>
      </c>
      <c r="K6" s="5">
        <f>TSEL!$H2</f>
        <v>27</v>
      </c>
      <c r="L6" s="5">
        <f>XL!$H2</f>
        <v>13</v>
      </c>
      <c r="M6" s="5">
        <f>INDOSAT!$H2</f>
        <v>7</v>
      </c>
      <c r="N6" s="5">
        <f>THREE!$H2</f>
        <v>0</v>
      </c>
      <c r="O6" s="5">
        <f>SMARTFREN!$H2</f>
        <v>0</v>
      </c>
      <c r="P6" s="5">
        <f>TSEL!$I2</f>
        <v>32</v>
      </c>
      <c r="Q6" s="5">
        <f>XL!$I2</f>
        <v>15</v>
      </c>
      <c r="R6" s="5">
        <f>INDOSAT!$I2</f>
        <v>8</v>
      </c>
      <c r="S6" s="5">
        <f>THREE!$I2</f>
        <v>0</v>
      </c>
      <c r="T6" s="5">
        <f>SMARTFREN!$I2</f>
        <v>0</v>
      </c>
      <c r="U6" s="5">
        <f>F6+K6+P6</f>
        <v>89</v>
      </c>
      <c r="V6" s="5">
        <f>G6+L6+Q6</f>
        <v>37</v>
      </c>
      <c r="W6" s="5">
        <f>H6+M6+R6</f>
        <v>23</v>
      </c>
      <c r="X6" s="5">
        <f>I6+N6+S6</f>
        <v>8</v>
      </c>
      <c r="Y6" s="5">
        <f>J6+O6+T6</f>
        <v>0</v>
      </c>
      <c r="Z6" s="23">
        <f>U6/SUM($U6:$Y6)</f>
        <v>0.56687898089171973</v>
      </c>
      <c r="AA6" s="23">
        <f t="shared" ref="AA6:AD6" si="1">V6/SUM($U6:$Y6)</f>
        <v>0.2356687898089172</v>
      </c>
      <c r="AB6" s="23">
        <f t="shared" si="1"/>
        <v>0.1464968152866242</v>
      </c>
      <c r="AC6" s="23">
        <f t="shared" si="1"/>
        <v>5.0955414012738856E-2</v>
      </c>
      <c r="AD6" s="23">
        <f t="shared" si="1"/>
        <v>0</v>
      </c>
      <c r="AF6" s="96" t="str">
        <f>IF((MAX(P6:T6)=P6),"WIN","LOSE")</f>
        <v>WIN</v>
      </c>
      <c r="AG6" s="96" t="str">
        <f>IF((MAX(U6:Y6)=U6),"WIN","LOSE")</f>
        <v>WIN</v>
      </c>
      <c r="AH6" s="44"/>
      <c r="AI6" s="44"/>
      <c r="AJ6" s="44"/>
    </row>
    <row r="7" spans="1:36" x14ac:dyDescent="0.25">
      <c r="A7" s="1" t="s">
        <v>1</v>
      </c>
      <c r="B7" s="1" t="s">
        <v>235</v>
      </c>
      <c r="C7" s="1" t="s">
        <v>237</v>
      </c>
      <c r="D7" s="1" t="s">
        <v>22</v>
      </c>
      <c r="E7" s="1" t="str">
        <f t="shared" si="0"/>
        <v>MARTAPURA-BANJAR</v>
      </c>
      <c r="F7" s="5">
        <f>TSEL!$G3</f>
        <v>121</v>
      </c>
      <c r="G7" s="5">
        <f>XL!$G3</f>
        <v>61</v>
      </c>
      <c r="H7" s="5">
        <f>INDOSAT!$G3</f>
        <v>29</v>
      </c>
      <c r="I7" s="5">
        <f>THREE!$G3</f>
        <v>51</v>
      </c>
      <c r="J7" s="5">
        <f>SMARTFREN!$G3</f>
        <v>0</v>
      </c>
      <c r="K7" s="5">
        <f>TSEL!$H3</f>
        <v>117</v>
      </c>
      <c r="L7" s="5">
        <f>XL!$H3</f>
        <v>90</v>
      </c>
      <c r="M7" s="5">
        <f>INDOSAT!$H3</f>
        <v>28</v>
      </c>
      <c r="N7" s="5">
        <f>THREE!$H3</f>
        <v>43</v>
      </c>
      <c r="O7" s="5">
        <f>SMARTFREN!$H3</f>
        <v>0</v>
      </c>
      <c r="P7" s="5">
        <f>TSEL!$I3</f>
        <v>128</v>
      </c>
      <c r="Q7" s="5">
        <f>XL!$I3</f>
        <v>94</v>
      </c>
      <c r="R7" s="5">
        <f>INDOSAT!$I3</f>
        <v>51</v>
      </c>
      <c r="S7" s="5">
        <f>THREE!$I3</f>
        <v>41</v>
      </c>
      <c r="T7" s="5">
        <f>SMARTFREN!$I3</f>
        <v>25</v>
      </c>
      <c r="U7" s="5">
        <f t="shared" ref="U7:U70" si="2">F7+K7+P7</f>
        <v>366</v>
      </c>
      <c r="V7" s="5">
        <f t="shared" ref="V7:V70" si="3">G7+L7+Q7</f>
        <v>245</v>
      </c>
      <c r="W7" s="5">
        <f t="shared" ref="W7:W70" si="4">H7+M7+R7</f>
        <v>108</v>
      </c>
      <c r="X7" s="5">
        <f t="shared" ref="X7:X70" si="5">I7+N7+S7</f>
        <v>135</v>
      </c>
      <c r="Y7" s="5">
        <f t="shared" ref="Y7:Y70" si="6">J7+O7+T7</f>
        <v>25</v>
      </c>
      <c r="Z7" s="23">
        <f t="shared" ref="Z7:Z70" si="7">U7/SUM($U7:$Y7)</f>
        <v>0.41638225255972694</v>
      </c>
      <c r="AA7" s="23">
        <f t="shared" ref="AA7:AA70" si="8">V7/SUM($U7:$Y7)</f>
        <v>0.27872582480091013</v>
      </c>
      <c r="AB7" s="23">
        <f t="shared" ref="AB7:AB70" si="9">W7/SUM($U7:$Y7)</f>
        <v>0.12286689419795221</v>
      </c>
      <c r="AC7" s="23">
        <f t="shared" ref="AC7:AC70" si="10">X7/SUM($U7:$Y7)</f>
        <v>0.15358361774744028</v>
      </c>
      <c r="AD7" s="23">
        <f t="shared" ref="AD7:AD70" si="11">Y7/SUM($U7:$Y7)</f>
        <v>2.844141069397042E-2</v>
      </c>
      <c r="AF7" s="96" t="str">
        <f t="shared" ref="AF7:AF70" si="12">IF((MAX(P7:T7)=P7),"WIN","LOSE")</f>
        <v>WIN</v>
      </c>
      <c r="AG7" s="96" t="str">
        <f t="shared" ref="AG7:AG70" si="13">IF((MAX(U7:Y7)=U7),"WIN","LOSE")</f>
        <v>WIN</v>
      </c>
      <c r="AH7" s="44"/>
      <c r="AI7" s="44"/>
      <c r="AJ7" s="44"/>
    </row>
    <row r="8" spans="1:36" x14ac:dyDescent="0.25">
      <c r="A8" s="1" t="s">
        <v>1</v>
      </c>
      <c r="B8" s="1" t="s">
        <v>235</v>
      </c>
      <c r="C8" s="1" t="s">
        <v>235</v>
      </c>
      <c r="D8" s="1" t="s">
        <v>23</v>
      </c>
      <c r="E8" s="1" t="str">
        <f t="shared" si="0"/>
        <v>BANJARMASIN-BARITO KUALA</v>
      </c>
      <c r="F8" s="5">
        <f>TSEL!$G4</f>
        <v>62</v>
      </c>
      <c r="G8" s="5">
        <f>XL!$G4</f>
        <v>19</v>
      </c>
      <c r="H8" s="5">
        <f>INDOSAT!$G4</f>
        <v>12</v>
      </c>
      <c r="I8" s="5">
        <f>THREE!$G4</f>
        <v>17</v>
      </c>
      <c r="J8" s="5">
        <f>SMARTFREN!$G4</f>
        <v>0</v>
      </c>
      <c r="K8" s="5">
        <f>TSEL!$H4</f>
        <v>48</v>
      </c>
      <c r="L8" s="5">
        <f>XL!$H4</f>
        <v>32</v>
      </c>
      <c r="M8" s="5">
        <f>INDOSAT!$H4</f>
        <v>12</v>
      </c>
      <c r="N8" s="5">
        <f>THREE!$H4</f>
        <v>8</v>
      </c>
      <c r="O8" s="5">
        <f>SMARTFREN!$H4</f>
        <v>0</v>
      </c>
      <c r="P8" s="5">
        <f>TSEL!$I4</f>
        <v>59</v>
      </c>
      <c r="Q8" s="5">
        <f>XL!$I4</f>
        <v>38</v>
      </c>
      <c r="R8" s="5">
        <f>INDOSAT!$I4</f>
        <v>16</v>
      </c>
      <c r="S8" s="5">
        <f>THREE!$I4</f>
        <v>7</v>
      </c>
      <c r="T8" s="5">
        <f>SMARTFREN!$I4</f>
        <v>13</v>
      </c>
      <c r="U8" s="5">
        <f t="shared" si="2"/>
        <v>169</v>
      </c>
      <c r="V8" s="5">
        <f t="shared" si="3"/>
        <v>89</v>
      </c>
      <c r="W8" s="5">
        <f t="shared" si="4"/>
        <v>40</v>
      </c>
      <c r="X8" s="5">
        <f t="shared" si="5"/>
        <v>32</v>
      </c>
      <c r="Y8" s="5">
        <f t="shared" si="6"/>
        <v>13</v>
      </c>
      <c r="Z8" s="23">
        <f t="shared" si="7"/>
        <v>0.49271137026239065</v>
      </c>
      <c r="AA8" s="23">
        <f t="shared" si="8"/>
        <v>0.25947521865889212</v>
      </c>
      <c r="AB8" s="23">
        <f t="shared" si="9"/>
        <v>0.11661807580174927</v>
      </c>
      <c r="AC8" s="23">
        <f t="shared" si="10"/>
        <v>9.3294460641399415E-2</v>
      </c>
      <c r="AD8" s="23">
        <f t="shared" si="11"/>
        <v>3.7900874635568516E-2</v>
      </c>
      <c r="AF8" s="96" t="str">
        <f t="shared" si="12"/>
        <v>WIN</v>
      </c>
      <c r="AG8" s="96" t="str">
        <f t="shared" si="13"/>
        <v>WIN</v>
      </c>
      <c r="AH8" s="44"/>
      <c r="AI8" s="44"/>
      <c r="AJ8" s="44"/>
    </row>
    <row r="9" spans="1:36" x14ac:dyDescent="0.25">
      <c r="A9" s="1" t="s">
        <v>1</v>
      </c>
      <c r="B9" s="1" t="s">
        <v>238</v>
      </c>
      <c r="C9" s="1" t="s">
        <v>239</v>
      </c>
      <c r="D9" s="1" t="s">
        <v>24</v>
      </c>
      <c r="E9" s="1" t="str">
        <f t="shared" si="0"/>
        <v>BARITO RAYA-BARITO SELATAN</v>
      </c>
      <c r="F9" s="5">
        <f>TSEL!$G5</f>
        <v>40</v>
      </c>
      <c r="G9" s="5">
        <f>XL!$G5</f>
        <v>9</v>
      </c>
      <c r="H9" s="5">
        <f>INDOSAT!$G5</f>
        <v>10</v>
      </c>
      <c r="I9" s="5">
        <f>THREE!$G5</f>
        <v>0</v>
      </c>
      <c r="J9" s="5">
        <f>SMARTFREN!$G5</f>
        <v>0</v>
      </c>
      <c r="K9" s="5">
        <f>TSEL!$H5</f>
        <v>32</v>
      </c>
      <c r="L9" s="5">
        <f>XL!$H5</f>
        <v>8</v>
      </c>
      <c r="M9" s="5">
        <f>INDOSAT!$H5</f>
        <v>0</v>
      </c>
      <c r="N9" s="5">
        <f>THREE!$H5</f>
        <v>0</v>
      </c>
      <c r="O9" s="5">
        <f>SMARTFREN!$H5</f>
        <v>0</v>
      </c>
      <c r="P9" s="5">
        <f>TSEL!$I5</f>
        <v>37</v>
      </c>
      <c r="Q9" s="5">
        <f>XL!$I5</f>
        <v>4</v>
      </c>
      <c r="R9" s="5">
        <f>INDOSAT!$I5</f>
        <v>11</v>
      </c>
      <c r="S9" s="5">
        <f>THREE!$I5</f>
        <v>0</v>
      </c>
      <c r="T9" s="5">
        <f>SMARTFREN!$I5</f>
        <v>0</v>
      </c>
      <c r="U9" s="5">
        <f t="shared" si="2"/>
        <v>109</v>
      </c>
      <c r="V9" s="5">
        <f t="shared" si="3"/>
        <v>21</v>
      </c>
      <c r="W9" s="5">
        <f t="shared" si="4"/>
        <v>21</v>
      </c>
      <c r="X9" s="5">
        <f t="shared" si="5"/>
        <v>0</v>
      </c>
      <c r="Y9" s="5">
        <f t="shared" si="6"/>
        <v>0</v>
      </c>
      <c r="Z9" s="23">
        <f t="shared" si="7"/>
        <v>0.72185430463576161</v>
      </c>
      <c r="AA9" s="23">
        <f t="shared" si="8"/>
        <v>0.13907284768211919</v>
      </c>
      <c r="AB9" s="23">
        <f t="shared" si="9"/>
        <v>0.13907284768211919</v>
      </c>
      <c r="AC9" s="23">
        <f t="shared" si="10"/>
        <v>0</v>
      </c>
      <c r="AD9" s="23">
        <f t="shared" si="11"/>
        <v>0</v>
      </c>
      <c r="AF9" s="96" t="str">
        <f t="shared" si="12"/>
        <v>WIN</v>
      </c>
      <c r="AG9" s="96" t="str">
        <f t="shared" si="13"/>
        <v>WIN</v>
      </c>
      <c r="AH9" s="44"/>
      <c r="AI9" s="44"/>
      <c r="AJ9" s="44"/>
    </row>
    <row r="10" spans="1:36" x14ac:dyDescent="0.25">
      <c r="A10" s="1" t="s">
        <v>1</v>
      </c>
      <c r="B10" s="1" t="s">
        <v>238</v>
      </c>
      <c r="C10" s="1" t="s">
        <v>239</v>
      </c>
      <c r="D10" s="1" t="s">
        <v>25</v>
      </c>
      <c r="E10" s="1" t="str">
        <f t="shared" si="0"/>
        <v>BARITO RAYA-BARITO TIMUR</v>
      </c>
      <c r="F10" s="5">
        <f>TSEL!$G6</f>
        <v>31</v>
      </c>
      <c r="G10" s="5">
        <f>XL!$G6</f>
        <v>12</v>
      </c>
      <c r="H10" s="5">
        <f>INDOSAT!$G6</f>
        <v>11</v>
      </c>
      <c r="I10" s="5">
        <f>THREE!$G6</f>
        <v>0</v>
      </c>
      <c r="J10" s="5">
        <f>SMARTFREN!$G6</f>
        <v>0</v>
      </c>
      <c r="K10" s="5">
        <f>TSEL!$H6</f>
        <v>20</v>
      </c>
      <c r="L10" s="5">
        <f>XL!$H6</f>
        <v>12</v>
      </c>
      <c r="M10" s="5">
        <f>INDOSAT!$H6</f>
        <v>1</v>
      </c>
      <c r="N10" s="5">
        <f>THREE!$H6</f>
        <v>0</v>
      </c>
      <c r="O10" s="5">
        <f>SMARTFREN!$H6</f>
        <v>0</v>
      </c>
      <c r="P10" s="5">
        <f>TSEL!$I6</f>
        <v>30</v>
      </c>
      <c r="Q10" s="5">
        <f>XL!$I6</f>
        <v>3</v>
      </c>
      <c r="R10" s="5">
        <f>INDOSAT!$I6</f>
        <v>10</v>
      </c>
      <c r="S10" s="5">
        <f>THREE!$I6</f>
        <v>0</v>
      </c>
      <c r="T10" s="5">
        <f>SMARTFREN!$I6</f>
        <v>0</v>
      </c>
      <c r="U10" s="5">
        <f t="shared" si="2"/>
        <v>81</v>
      </c>
      <c r="V10" s="5">
        <f t="shared" si="3"/>
        <v>27</v>
      </c>
      <c r="W10" s="5">
        <f t="shared" si="4"/>
        <v>22</v>
      </c>
      <c r="X10" s="5">
        <f t="shared" si="5"/>
        <v>0</v>
      </c>
      <c r="Y10" s="5">
        <f t="shared" si="6"/>
        <v>0</v>
      </c>
      <c r="Z10" s="23">
        <f t="shared" si="7"/>
        <v>0.62307692307692308</v>
      </c>
      <c r="AA10" s="23">
        <f t="shared" si="8"/>
        <v>0.2076923076923077</v>
      </c>
      <c r="AB10" s="23">
        <f t="shared" si="9"/>
        <v>0.16923076923076924</v>
      </c>
      <c r="AC10" s="23">
        <f t="shared" si="10"/>
        <v>0</v>
      </c>
      <c r="AD10" s="23">
        <f t="shared" si="11"/>
        <v>0</v>
      </c>
      <c r="AF10" s="96" t="str">
        <f t="shared" si="12"/>
        <v>WIN</v>
      </c>
      <c r="AG10" s="96" t="str">
        <f t="shared" si="13"/>
        <v>WIN</v>
      </c>
      <c r="AH10" s="44"/>
      <c r="AI10" s="44"/>
      <c r="AJ10" s="44"/>
    </row>
    <row r="11" spans="1:36" x14ac:dyDescent="0.25">
      <c r="A11" s="1" t="s">
        <v>1</v>
      </c>
      <c r="B11" s="1" t="s">
        <v>238</v>
      </c>
      <c r="C11" s="1" t="s">
        <v>239</v>
      </c>
      <c r="D11" s="1" t="s">
        <v>26</v>
      </c>
      <c r="E11" s="1" t="str">
        <f t="shared" si="0"/>
        <v>BARITO RAYA-BARITO UTARA</v>
      </c>
      <c r="F11" s="5">
        <f>TSEL!$G7</f>
        <v>44</v>
      </c>
      <c r="G11" s="5">
        <f>XL!$G7</f>
        <v>7</v>
      </c>
      <c r="H11" s="5">
        <f>INDOSAT!$G7</f>
        <v>14</v>
      </c>
      <c r="I11" s="5">
        <f>THREE!$G7</f>
        <v>0</v>
      </c>
      <c r="J11" s="5">
        <f>SMARTFREN!$G7</f>
        <v>0</v>
      </c>
      <c r="K11" s="5">
        <f>TSEL!$H7</f>
        <v>33</v>
      </c>
      <c r="L11" s="5">
        <f>XL!$H7</f>
        <v>4</v>
      </c>
      <c r="M11" s="5">
        <f>INDOSAT!$H7</f>
        <v>4</v>
      </c>
      <c r="N11" s="5">
        <f>THREE!$H7</f>
        <v>0</v>
      </c>
      <c r="O11" s="5">
        <f>SMARTFREN!$H7</f>
        <v>0</v>
      </c>
      <c r="P11" s="5">
        <f>TSEL!$I7</f>
        <v>41</v>
      </c>
      <c r="Q11" s="5">
        <f>XL!$I7</f>
        <v>1</v>
      </c>
      <c r="R11" s="5">
        <f>INDOSAT!$I7</f>
        <v>13</v>
      </c>
      <c r="S11" s="5">
        <f>THREE!$I7</f>
        <v>0</v>
      </c>
      <c r="T11" s="5">
        <f>SMARTFREN!$I7</f>
        <v>0</v>
      </c>
      <c r="U11" s="5">
        <f t="shared" si="2"/>
        <v>118</v>
      </c>
      <c r="V11" s="5">
        <f t="shared" si="3"/>
        <v>12</v>
      </c>
      <c r="W11" s="5">
        <f t="shared" si="4"/>
        <v>31</v>
      </c>
      <c r="X11" s="5">
        <f t="shared" si="5"/>
        <v>0</v>
      </c>
      <c r="Y11" s="5">
        <f t="shared" si="6"/>
        <v>0</v>
      </c>
      <c r="Z11" s="23">
        <f t="shared" si="7"/>
        <v>0.73291925465838514</v>
      </c>
      <c r="AA11" s="23">
        <f t="shared" si="8"/>
        <v>7.4534161490683232E-2</v>
      </c>
      <c r="AB11" s="23">
        <f t="shared" si="9"/>
        <v>0.19254658385093168</v>
      </c>
      <c r="AC11" s="23">
        <f t="shared" si="10"/>
        <v>0</v>
      </c>
      <c r="AD11" s="23">
        <f t="shared" si="11"/>
        <v>0</v>
      </c>
      <c r="AF11" s="96" t="str">
        <f t="shared" si="12"/>
        <v>WIN</v>
      </c>
      <c r="AG11" s="96" t="str">
        <f t="shared" si="13"/>
        <v>WIN</v>
      </c>
      <c r="AH11" s="44"/>
      <c r="AI11" s="44"/>
      <c r="AJ11" s="44"/>
    </row>
    <row r="12" spans="1:36" x14ac:dyDescent="0.25">
      <c r="A12" s="1" t="s">
        <v>1</v>
      </c>
      <c r="B12" s="1" t="s">
        <v>240</v>
      </c>
      <c r="C12" s="1" t="s">
        <v>66</v>
      </c>
      <c r="D12" s="1" t="s">
        <v>27</v>
      </c>
      <c r="E12" s="1" t="str">
        <f t="shared" si="0"/>
        <v>SAMBAS-BENGKAYANG</v>
      </c>
      <c r="F12" s="5">
        <f>TSEL!$G8</f>
        <v>53</v>
      </c>
      <c r="G12" s="5">
        <f>XL!$G8</f>
        <v>19</v>
      </c>
      <c r="H12" s="5">
        <f>INDOSAT!$G8</f>
        <v>21</v>
      </c>
      <c r="I12" s="5">
        <f>THREE!$G8</f>
        <v>37</v>
      </c>
      <c r="J12" s="5">
        <f>SMARTFREN!$G8</f>
        <v>0</v>
      </c>
      <c r="K12" s="5">
        <f>TSEL!$H8</f>
        <v>39</v>
      </c>
      <c r="L12" s="5">
        <f>XL!$H8</f>
        <v>15</v>
      </c>
      <c r="M12" s="5">
        <f>INDOSAT!$H8</f>
        <v>2</v>
      </c>
      <c r="N12" s="5">
        <f>THREE!$H8</f>
        <v>15</v>
      </c>
      <c r="O12" s="5">
        <f>SMARTFREN!$H8</f>
        <v>0</v>
      </c>
      <c r="P12" s="5">
        <f>TSEL!$I8</f>
        <v>45</v>
      </c>
      <c r="Q12" s="5">
        <f>XL!$I8</f>
        <v>15</v>
      </c>
      <c r="R12" s="5">
        <f>INDOSAT!$I8</f>
        <v>21</v>
      </c>
      <c r="S12" s="5">
        <f>THREE!$I8</f>
        <v>21</v>
      </c>
      <c r="T12" s="5">
        <f>SMARTFREN!$I8</f>
        <v>0</v>
      </c>
      <c r="U12" s="5">
        <f t="shared" si="2"/>
        <v>137</v>
      </c>
      <c r="V12" s="5">
        <f t="shared" si="3"/>
        <v>49</v>
      </c>
      <c r="W12" s="5">
        <f t="shared" si="4"/>
        <v>44</v>
      </c>
      <c r="X12" s="5">
        <f t="shared" si="5"/>
        <v>73</v>
      </c>
      <c r="Y12" s="5">
        <f t="shared" si="6"/>
        <v>0</v>
      </c>
      <c r="Z12" s="23">
        <f t="shared" si="7"/>
        <v>0.45214521452145212</v>
      </c>
      <c r="AA12" s="23">
        <f t="shared" si="8"/>
        <v>0.1617161716171617</v>
      </c>
      <c r="AB12" s="23">
        <f t="shared" si="9"/>
        <v>0.14521452145214522</v>
      </c>
      <c r="AC12" s="23">
        <f t="shared" si="10"/>
        <v>0.24092409240924093</v>
      </c>
      <c r="AD12" s="23">
        <f t="shared" si="11"/>
        <v>0</v>
      </c>
      <c r="AF12" s="96" t="str">
        <f t="shared" si="12"/>
        <v>WIN</v>
      </c>
      <c r="AG12" s="96" t="str">
        <f t="shared" si="13"/>
        <v>WIN</v>
      </c>
      <c r="AH12" s="44"/>
      <c r="AI12" s="44"/>
      <c r="AJ12" s="44"/>
    </row>
    <row r="13" spans="1:36" x14ac:dyDescent="0.25">
      <c r="A13" s="1" t="s">
        <v>1</v>
      </c>
      <c r="B13" s="1" t="s">
        <v>241</v>
      </c>
      <c r="C13" s="1" t="s">
        <v>242</v>
      </c>
      <c r="D13" s="1" t="s">
        <v>28</v>
      </c>
      <c r="E13" s="1" t="str">
        <f t="shared" si="0"/>
        <v>KALTARA-BERAU</v>
      </c>
      <c r="F13" s="5">
        <f>TSEL!$G9</f>
        <v>89</v>
      </c>
      <c r="G13" s="5">
        <f>XL!$G9</f>
        <v>21</v>
      </c>
      <c r="H13" s="5">
        <f>INDOSAT!$G9</f>
        <v>21</v>
      </c>
      <c r="I13" s="5">
        <f>THREE!$G9</f>
        <v>0</v>
      </c>
      <c r="J13" s="5">
        <f>SMARTFREN!$G9</f>
        <v>0</v>
      </c>
      <c r="K13" s="5">
        <f>TSEL!$H9</f>
        <v>96</v>
      </c>
      <c r="L13" s="5">
        <f>XL!$H9</f>
        <v>25</v>
      </c>
      <c r="M13" s="5">
        <f>INDOSAT!$H9</f>
        <v>4</v>
      </c>
      <c r="N13" s="5">
        <f>THREE!$H9</f>
        <v>0</v>
      </c>
      <c r="O13" s="5">
        <f>SMARTFREN!$H9</f>
        <v>0</v>
      </c>
      <c r="P13" s="5">
        <f>TSEL!$I9</f>
        <v>99</v>
      </c>
      <c r="Q13" s="5">
        <f>XL!$I9</f>
        <v>21</v>
      </c>
      <c r="R13" s="5">
        <f>INDOSAT!$I9</f>
        <v>22</v>
      </c>
      <c r="S13" s="5">
        <f>THREE!$I9</f>
        <v>0</v>
      </c>
      <c r="T13" s="5">
        <f>SMARTFREN!$I9</f>
        <v>0</v>
      </c>
      <c r="U13" s="5">
        <f t="shared" si="2"/>
        <v>284</v>
      </c>
      <c r="V13" s="5">
        <f t="shared" si="3"/>
        <v>67</v>
      </c>
      <c r="W13" s="5">
        <f t="shared" si="4"/>
        <v>47</v>
      </c>
      <c r="X13" s="5">
        <f t="shared" si="5"/>
        <v>0</v>
      </c>
      <c r="Y13" s="5">
        <f t="shared" si="6"/>
        <v>0</v>
      </c>
      <c r="Z13" s="23">
        <f t="shared" si="7"/>
        <v>0.71356783919597988</v>
      </c>
      <c r="AA13" s="23">
        <f t="shared" si="8"/>
        <v>0.16834170854271358</v>
      </c>
      <c r="AB13" s="23">
        <f t="shared" si="9"/>
        <v>0.11809045226130653</v>
      </c>
      <c r="AC13" s="23">
        <f t="shared" si="10"/>
        <v>0</v>
      </c>
      <c r="AD13" s="23">
        <f t="shared" si="11"/>
        <v>0</v>
      </c>
      <c r="AF13" s="96" t="str">
        <f t="shared" si="12"/>
        <v>WIN</v>
      </c>
      <c r="AG13" s="96" t="str">
        <f t="shared" si="13"/>
        <v>WIN</v>
      </c>
      <c r="AH13" s="44"/>
      <c r="AI13" s="44"/>
      <c r="AJ13" s="44"/>
    </row>
    <row r="14" spans="1:36" x14ac:dyDescent="0.25">
      <c r="A14" s="1" t="s">
        <v>1</v>
      </c>
      <c r="B14" s="1" t="s">
        <v>241</v>
      </c>
      <c r="C14" s="1" t="s">
        <v>242</v>
      </c>
      <c r="D14" s="1" t="s">
        <v>29</v>
      </c>
      <c r="E14" s="1" t="str">
        <f t="shared" si="0"/>
        <v>KALTARA-BULUNGAN</v>
      </c>
      <c r="F14" s="5">
        <f>TSEL!$G10</f>
        <v>59</v>
      </c>
      <c r="G14" s="5">
        <f>XL!$G10</f>
        <v>7</v>
      </c>
      <c r="H14" s="5">
        <f>INDOSAT!$G10</f>
        <v>13</v>
      </c>
      <c r="I14" s="5">
        <f>THREE!$G10</f>
        <v>0</v>
      </c>
      <c r="J14" s="5">
        <f>SMARTFREN!$G10</f>
        <v>0</v>
      </c>
      <c r="K14" s="5">
        <f>TSEL!$H10</f>
        <v>58</v>
      </c>
      <c r="L14" s="5">
        <f>XL!$H10</f>
        <v>10</v>
      </c>
      <c r="M14" s="5">
        <f>INDOSAT!$H10</f>
        <v>2</v>
      </c>
      <c r="N14" s="5">
        <f>THREE!$H10</f>
        <v>0</v>
      </c>
      <c r="O14" s="5">
        <f>SMARTFREN!$H10</f>
        <v>0</v>
      </c>
      <c r="P14" s="5">
        <f>TSEL!$I10</f>
        <v>63</v>
      </c>
      <c r="Q14" s="5">
        <f>XL!$I10</f>
        <v>5</v>
      </c>
      <c r="R14" s="5">
        <f>INDOSAT!$I10</f>
        <v>11</v>
      </c>
      <c r="S14" s="5">
        <f>THREE!$I10</f>
        <v>0</v>
      </c>
      <c r="T14" s="5">
        <f>SMARTFREN!$I10</f>
        <v>0</v>
      </c>
      <c r="U14" s="5">
        <f t="shared" si="2"/>
        <v>180</v>
      </c>
      <c r="V14" s="5">
        <f t="shared" si="3"/>
        <v>22</v>
      </c>
      <c r="W14" s="5">
        <f t="shared" si="4"/>
        <v>26</v>
      </c>
      <c r="X14" s="5">
        <f t="shared" si="5"/>
        <v>0</v>
      </c>
      <c r="Y14" s="5">
        <f t="shared" si="6"/>
        <v>0</v>
      </c>
      <c r="Z14" s="23">
        <f t="shared" si="7"/>
        <v>0.78947368421052633</v>
      </c>
      <c r="AA14" s="23">
        <f t="shared" si="8"/>
        <v>9.6491228070175433E-2</v>
      </c>
      <c r="AB14" s="23">
        <f t="shared" si="9"/>
        <v>0.11403508771929824</v>
      </c>
      <c r="AC14" s="23">
        <f t="shared" si="10"/>
        <v>0</v>
      </c>
      <c r="AD14" s="23">
        <f t="shared" si="11"/>
        <v>0</v>
      </c>
      <c r="AF14" s="96" t="str">
        <f t="shared" si="12"/>
        <v>WIN</v>
      </c>
      <c r="AG14" s="96" t="str">
        <f t="shared" si="13"/>
        <v>WIN</v>
      </c>
      <c r="AH14" s="44"/>
      <c r="AI14" s="44"/>
      <c r="AJ14" s="44"/>
    </row>
    <row r="15" spans="1:36" x14ac:dyDescent="0.25">
      <c r="A15" s="1" t="s">
        <v>1</v>
      </c>
      <c r="B15" s="1" t="s">
        <v>238</v>
      </c>
      <c r="C15" s="1" t="s">
        <v>243</v>
      </c>
      <c r="D15" s="1" t="s">
        <v>30</v>
      </c>
      <c r="E15" s="1" t="str">
        <f t="shared" si="0"/>
        <v>KOTAWARINGIN RAYA-GUNUNG MAS</v>
      </c>
      <c r="F15" s="5">
        <f>TSEL!$G11</f>
        <v>45</v>
      </c>
      <c r="G15" s="5">
        <f>XL!$G11</f>
        <v>9</v>
      </c>
      <c r="H15" s="5">
        <f>INDOSAT!$G11</f>
        <v>4</v>
      </c>
      <c r="I15" s="5">
        <f>THREE!$G11</f>
        <v>0</v>
      </c>
      <c r="J15" s="5">
        <f>SMARTFREN!$G11</f>
        <v>0</v>
      </c>
      <c r="K15" s="5">
        <f>TSEL!$H11</f>
        <v>35</v>
      </c>
      <c r="L15" s="5">
        <f>XL!$H11</f>
        <v>2</v>
      </c>
      <c r="M15" s="5">
        <f>INDOSAT!$H11</f>
        <v>0</v>
      </c>
      <c r="N15" s="5">
        <f>THREE!$H11</f>
        <v>0</v>
      </c>
      <c r="O15" s="5">
        <f>SMARTFREN!$H11</f>
        <v>0</v>
      </c>
      <c r="P15" s="5">
        <f>TSEL!$I11</f>
        <v>43</v>
      </c>
      <c r="Q15" s="5">
        <f>XL!$I11</f>
        <v>1</v>
      </c>
      <c r="R15" s="5">
        <f>INDOSAT!$I11</f>
        <v>4</v>
      </c>
      <c r="S15" s="5">
        <f>THREE!$I11</f>
        <v>0</v>
      </c>
      <c r="T15" s="5">
        <f>SMARTFREN!$I11</f>
        <v>0</v>
      </c>
      <c r="U15" s="5">
        <f t="shared" si="2"/>
        <v>123</v>
      </c>
      <c r="V15" s="5">
        <f t="shared" si="3"/>
        <v>12</v>
      </c>
      <c r="W15" s="5">
        <f t="shared" si="4"/>
        <v>8</v>
      </c>
      <c r="X15" s="5">
        <f t="shared" si="5"/>
        <v>0</v>
      </c>
      <c r="Y15" s="5">
        <f t="shared" si="6"/>
        <v>0</v>
      </c>
      <c r="Z15" s="23">
        <f t="shared" si="7"/>
        <v>0.8601398601398601</v>
      </c>
      <c r="AA15" s="23">
        <f t="shared" si="8"/>
        <v>8.3916083916083919E-2</v>
      </c>
      <c r="AB15" s="23">
        <f t="shared" si="9"/>
        <v>5.5944055944055944E-2</v>
      </c>
      <c r="AC15" s="23">
        <f t="shared" si="10"/>
        <v>0</v>
      </c>
      <c r="AD15" s="23">
        <f t="shared" si="11"/>
        <v>0</v>
      </c>
      <c r="AF15" s="96" t="str">
        <f t="shared" si="12"/>
        <v>WIN</v>
      </c>
      <c r="AG15" s="96" t="str">
        <f t="shared" si="13"/>
        <v>WIN</v>
      </c>
      <c r="AH15" s="44"/>
      <c r="AI15" s="44"/>
      <c r="AJ15" s="44"/>
    </row>
    <row r="16" spans="1:36" x14ac:dyDescent="0.25">
      <c r="A16" s="1" t="s">
        <v>1</v>
      </c>
      <c r="B16" s="1" t="s">
        <v>235</v>
      </c>
      <c r="C16" s="1" t="s">
        <v>236</v>
      </c>
      <c r="D16" s="1" t="s">
        <v>31</v>
      </c>
      <c r="E16" s="1" t="str">
        <f t="shared" si="0"/>
        <v>BANUA ENAM-HULU SUNGAI SELATAN</v>
      </c>
      <c r="F16" s="5">
        <f>TSEL!$G12</f>
        <v>43</v>
      </c>
      <c r="G16" s="5">
        <f>XL!$G12</f>
        <v>22</v>
      </c>
      <c r="H16" s="5">
        <f>INDOSAT!$G12</f>
        <v>11</v>
      </c>
      <c r="I16" s="5">
        <f>THREE!$G12</f>
        <v>8</v>
      </c>
      <c r="J16" s="5">
        <f>SMARTFREN!$G12</f>
        <v>0</v>
      </c>
      <c r="K16" s="5">
        <f>TSEL!$H12</f>
        <v>46</v>
      </c>
      <c r="L16" s="5">
        <f>XL!$H12</f>
        <v>37</v>
      </c>
      <c r="M16" s="5">
        <f>INDOSAT!$H12</f>
        <v>11</v>
      </c>
      <c r="N16" s="5">
        <f>THREE!$H12</f>
        <v>7</v>
      </c>
      <c r="O16" s="5">
        <f>SMARTFREN!$H12</f>
        <v>0</v>
      </c>
      <c r="P16" s="5">
        <f>TSEL!$I12</f>
        <v>52</v>
      </c>
      <c r="Q16" s="5">
        <f>XL!$I12</f>
        <v>38</v>
      </c>
      <c r="R16" s="5">
        <f>INDOSAT!$I12</f>
        <v>14</v>
      </c>
      <c r="S16" s="5">
        <f>THREE!$I12</f>
        <v>6</v>
      </c>
      <c r="T16" s="5">
        <f>SMARTFREN!$I12</f>
        <v>4</v>
      </c>
      <c r="U16" s="5">
        <f t="shared" si="2"/>
        <v>141</v>
      </c>
      <c r="V16" s="5">
        <f t="shared" si="3"/>
        <v>97</v>
      </c>
      <c r="W16" s="5">
        <f t="shared" si="4"/>
        <v>36</v>
      </c>
      <c r="X16" s="5">
        <f t="shared" si="5"/>
        <v>21</v>
      </c>
      <c r="Y16" s="5">
        <f t="shared" si="6"/>
        <v>4</v>
      </c>
      <c r="Z16" s="23">
        <f t="shared" si="7"/>
        <v>0.47157190635451507</v>
      </c>
      <c r="AA16" s="23">
        <f t="shared" si="8"/>
        <v>0.32441471571906355</v>
      </c>
      <c r="AB16" s="23">
        <f t="shared" si="9"/>
        <v>0.12040133779264214</v>
      </c>
      <c r="AC16" s="23">
        <f t="shared" si="10"/>
        <v>7.0234113712374577E-2</v>
      </c>
      <c r="AD16" s="23">
        <f t="shared" si="11"/>
        <v>1.3377926421404682E-2</v>
      </c>
      <c r="AF16" s="96" t="str">
        <f t="shared" si="12"/>
        <v>WIN</v>
      </c>
      <c r="AG16" s="96" t="str">
        <f t="shared" si="13"/>
        <v>WIN</v>
      </c>
      <c r="AH16" s="44"/>
      <c r="AI16" s="44"/>
      <c r="AJ16" s="44"/>
    </row>
    <row r="17" spans="1:36" x14ac:dyDescent="0.25">
      <c r="A17" s="1" t="s">
        <v>1</v>
      </c>
      <c r="B17" s="1" t="s">
        <v>235</v>
      </c>
      <c r="C17" s="1" t="s">
        <v>236</v>
      </c>
      <c r="D17" s="1" t="s">
        <v>32</v>
      </c>
      <c r="E17" s="1" t="str">
        <f t="shared" si="0"/>
        <v>BANUA ENAM-HULU SUNGAI TENGAH</v>
      </c>
      <c r="F17" s="5">
        <f>TSEL!$G13</f>
        <v>46</v>
      </c>
      <c r="G17" s="5">
        <f>XL!$G13</f>
        <v>16</v>
      </c>
      <c r="H17" s="5">
        <f>INDOSAT!$G13</f>
        <v>11</v>
      </c>
      <c r="I17" s="5">
        <f>THREE!$G13</f>
        <v>12</v>
      </c>
      <c r="J17" s="5">
        <f>SMARTFREN!$G13</f>
        <v>0</v>
      </c>
      <c r="K17" s="5">
        <f>TSEL!$H13</f>
        <v>43</v>
      </c>
      <c r="L17" s="5">
        <f>XL!$H13</f>
        <v>23</v>
      </c>
      <c r="M17" s="5">
        <f>INDOSAT!$H13</f>
        <v>11</v>
      </c>
      <c r="N17" s="5">
        <f>THREE!$H13</f>
        <v>10</v>
      </c>
      <c r="O17" s="5">
        <f>SMARTFREN!$H13</f>
        <v>0</v>
      </c>
      <c r="P17" s="5">
        <f>TSEL!$I13</f>
        <v>49</v>
      </c>
      <c r="Q17" s="5">
        <f>XL!$I13</f>
        <v>25</v>
      </c>
      <c r="R17" s="5">
        <f>INDOSAT!$I13</f>
        <v>21</v>
      </c>
      <c r="S17" s="5">
        <f>THREE!$I13</f>
        <v>6</v>
      </c>
      <c r="T17" s="5">
        <f>SMARTFREN!$I13</f>
        <v>3</v>
      </c>
      <c r="U17" s="5">
        <f t="shared" si="2"/>
        <v>138</v>
      </c>
      <c r="V17" s="5">
        <f t="shared" si="3"/>
        <v>64</v>
      </c>
      <c r="W17" s="5">
        <f t="shared" si="4"/>
        <v>43</v>
      </c>
      <c r="X17" s="5">
        <f t="shared" si="5"/>
        <v>28</v>
      </c>
      <c r="Y17" s="5">
        <f t="shared" si="6"/>
        <v>3</v>
      </c>
      <c r="Z17" s="23">
        <f t="shared" si="7"/>
        <v>0.5</v>
      </c>
      <c r="AA17" s="23">
        <f t="shared" si="8"/>
        <v>0.2318840579710145</v>
      </c>
      <c r="AB17" s="23">
        <f t="shared" si="9"/>
        <v>0.15579710144927536</v>
      </c>
      <c r="AC17" s="23">
        <f t="shared" si="10"/>
        <v>0.10144927536231885</v>
      </c>
      <c r="AD17" s="23">
        <f t="shared" si="11"/>
        <v>1.0869565217391304E-2</v>
      </c>
      <c r="AF17" s="96" t="str">
        <f t="shared" si="12"/>
        <v>WIN</v>
      </c>
      <c r="AG17" s="96" t="str">
        <f t="shared" si="13"/>
        <v>WIN</v>
      </c>
      <c r="AH17" s="44"/>
      <c r="AI17" s="44"/>
      <c r="AJ17" s="44"/>
    </row>
    <row r="18" spans="1:36" x14ac:dyDescent="0.25">
      <c r="A18" s="1" t="s">
        <v>1</v>
      </c>
      <c r="B18" s="1" t="s">
        <v>235</v>
      </c>
      <c r="C18" s="1" t="s">
        <v>236</v>
      </c>
      <c r="D18" s="1" t="s">
        <v>33</v>
      </c>
      <c r="E18" s="1" t="str">
        <f t="shared" si="0"/>
        <v>BANUA ENAM-HULU SUNGAI UTARA</v>
      </c>
      <c r="F18" s="5">
        <f>TSEL!$G14</f>
        <v>36</v>
      </c>
      <c r="G18" s="5">
        <f>XL!$G14</f>
        <v>14</v>
      </c>
      <c r="H18" s="5">
        <f>INDOSAT!$G14</f>
        <v>8</v>
      </c>
      <c r="I18" s="5">
        <f>THREE!$G14</f>
        <v>10</v>
      </c>
      <c r="J18" s="5">
        <f>SMARTFREN!$G14</f>
        <v>0</v>
      </c>
      <c r="K18" s="5">
        <f>TSEL!$H14</f>
        <v>36</v>
      </c>
      <c r="L18" s="5">
        <f>XL!$H14</f>
        <v>27</v>
      </c>
      <c r="M18" s="5">
        <f>INDOSAT!$H14</f>
        <v>8</v>
      </c>
      <c r="N18" s="5">
        <f>THREE!$H14</f>
        <v>10</v>
      </c>
      <c r="O18" s="5">
        <f>SMARTFREN!$H14</f>
        <v>0</v>
      </c>
      <c r="P18" s="5">
        <f>TSEL!$I14</f>
        <v>36</v>
      </c>
      <c r="Q18" s="5">
        <f>XL!$I14</f>
        <v>28</v>
      </c>
      <c r="R18" s="5">
        <f>INDOSAT!$I14</f>
        <v>16</v>
      </c>
      <c r="S18" s="5">
        <f>THREE!$I14</f>
        <v>10</v>
      </c>
      <c r="T18" s="5">
        <f>SMARTFREN!$I14</f>
        <v>0</v>
      </c>
      <c r="U18" s="5">
        <f t="shared" si="2"/>
        <v>108</v>
      </c>
      <c r="V18" s="5">
        <f t="shared" si="3"/>
        <v>69</v>
      </c>
      <c r="W18" s="5">
        <f t="shared" si="4"/>
        <v>32</v>
      </c>
      <c r="X18" s="5">
        <f t="shared" si="5"/>
        <v>30</v>
      </c>
      <c r="Y18" s="5">
        <f t="shared" si="6"/>
        <v>0</v>
      </c>
      <c r="Z18" s="23">
        <f t="shared" si="7"/>
        <v>0.45188284518828453</v>
      </c>
      <c r="AA18" s="23">
        <f t="shared" si="8"/>
        <v>0.28870292887029286</v>
      </c>
      <c r="AB18" s="23">
        <f t="shared" si="9"/>
        <v>0.13389121338912133</v>
      </c>
      <c r="AC18" s="23">
        <f t="shared" si="10"/>
        <v>0.12552301255230125</v>
      </c>
      <c r="AD18" s="23">
        <f t="shared" si="11"/>
        <v>0</v>
      </c>
      <c r="AF18" s="96" t="str">
        <f t="shared" si="12"/>
        <v>WIN</v>
      </c>
      <c r="AG18" s="96" t="str">
        <f t="shared" si="13"/>
        <v>WIN</v>
      </c>
      <c r="AH18" s="44"/>
      <c r="AI18" s="44"/>
      <c r="AJ18" s="44"/>
    </row>
    <row r="19" spans="1:36" x14ac:dyDescent="0.25">
      <c r="A19" s="1" t="s">
        <v>1</v>
      </c>
      <c r="B19" s="1" t="s">
        <v>238</v>
      </c>
      <c r="C19" s="1" t="s">
        <v>238</v>
      </c>
      <c r="D19" s="1" t="s">
        <v>34</v>
      </c>
      <c r="E19" s="1" t="str">
        <f t="shared" si="0"/>
        <v>PALANGKARAYA-KAPUAS</v>
      </c>
      <c r="F19" s="5">
        <f>TSEL!$G15</f>
        <v>96</v>
      </c>
      <c r="G19" s="5">
        <f>XL!$G15</f>
        <v>11</v>
      </c>
      <c r="H19" s="5">
        <f>INDOSAT!$G15</f>
        <v>25</v>
      </c>
      <c r="I19" s="5">
        <f>THREE!$G15</f>
        <v>21</v>
      </c>
      <c r="J19" s="5">
        <f>SMARTFREN!$G15</f>
        <v>0</v>
      </c>
      <c r="K19" s="5">
        <f>TSEL!$H15</f>
        <v>75</v>
      </c>
      <c r="L19" s="5">
        <f>XL!$H15</f>
        <v>21</v>
      </c>
      <c r="M19" s="5">
        <f>INDOSAT!$H15</f>
        <v>3</v>
      </c>
      <c r="N19" s="5">
        <f>THREE!$H15</f>
        <v>18</v>
      </c>
      <c r="O19" s="5">
        <f>SMARTFREN!$H15</f>
        <v>0</v>
      </c>
      <c r="P19" s="5">
        <f>TSEL!$I15</f>
        <v>83</v>
      </c>
      <c r="Q19" s="5">
        <f>XL!$I15</f>
        <v>21</v>
      </c>
      <c r="R19" s="5">
        <f>INDOSAT!$I15</f>
        <v>18</v>
      </c>
      <c r="S19" s="5">
        <f>THREE!$I15</f>
        <v>16</v>
      </c>
      <c r="T19" s="5">
        <f>SMARTFREN!$I15</f>
        <v>4</v>
      </c>
      <c r="U19" s="5">
        <f t="shared" si="2"/>
        <v>254</v>
      </c>
      <c r="V19" s="5">
        <f t="shared" si="3"/>
        <v>53</v>
      </c>
      <c r="W19" s="5">
        <f t="shared" si="4"/>
        <v>46</v>
      </c>
      <c r="X19" s="5">
        <f t="shared" si="5"/>
        <v>55</v>
      </c>
      <c r="Y19" s="5">
        <f t="shared" si="6"/>
        <v>4</v>
      </c>
      <c r="Z19" s="23">
        <f t="shared" si="7"/>
        <v>0.61650485436893199</v>
      </c>
      <c r="AA19" s="23">
        <f t="shared" si="8"/>
        <v>0.12864077669902912</v>
      </c>
      <c r="AB19" s="23">
        <f t="shared" si="9"/>
        <v>0.11165048543689321</v>
      </c>
      <c r="AC19" s="23">
        <f t="shared" si="10"/>
        <v>0.13349514563106796</v>
      </c>
      <c r="AD19" s="23">
        <f t="shared" si="11"/>
        <v>9.7087378640776691E-3</v>
      </c>
      <c r="AF19" s="96" t="str">
        <f t="shared" si="12"/>
        <v>WIN</v>
      </c>
      <c r="AG19" s="96" t="str">
        <f t="shared" si="13"/>
        <v>WIN</v>
      </c>
      <c r="AH19" s="44"/>
      <c r="AI19" s="44"/>
      <c r="AJ19" s="44"/>
    </row>
    <row r="20" spans="1:36" x14ac:dyDescent="0.25">
      <c r="A20" s="1" t="s">
        <v>1</v>
      </c>
      <c r="B20" s="1" t="s">
        <v>240</v>
      </c>
      <c r="C20" s="1" t="s">
        <v>70</v>
      </c>
      <c r="D20" s="1" t="s">
        <v>35</v>
      </c>
      <c r="E20" s="1" t="str">
        <f t="shared" si="0"/>
        <v>SINTANG-KAPUAS HULU</v>
      </c>
      <c r="F20" s="5">
        <f>TSEL!$G16</f>
        <v>54</v>
      </c>
      <c r="G20" s="5">
        <f>XL!$G16</f>
        <v>0</v>
      </c>
      <c r="H20" s="5">
        <f>INDOSAT!$G16</f>
        <v>42</v>
      </c>
      <c r="I20" s="5">
        <f>THREE!$G16</f>
        <v>0</v>
      </c>
      <c r="J20" s="5">
        <f>SMARTFREN!$G16</f>
        <v>0</v>
      </c>
      <c r="K20" s="5">
        <f>TSEL!$H16</f>
        <v>34</v>
      </c>
      <c r="L20" s="5">
        <f>XL!$H16</f>
        <v>0</v>
      </c>
      <c r="M20" s="5">
        <f>INDOSAT!$H16</f>
        <v>12</v>
      </c>
      <c r="N20" s="5">
        <f>THREE!$H16</f>
        <v>0</v>
      </c>
      <c r="O20" s="5">
        <f>SMARTFREN!$H16</f>
        <v>0</v>
      </c>
      <c r="P20" s="5">
        <f>TSEL!$I16</f>
        <v>51</v>
      </c>
      <c r="Q20" s="5">
        <f>XL!$I16</f>
        <v>0</v>
      </c>
      <c r="R20" s="5">
        <f>INDOSAT!$I16</f>
        <v>31</v>
      </c>
      <c r="S20" s="5">
        <f>THREE!$I16</f>
        <v>0</v>
      </c>
      <c r="T20" s="5">
        <f>SMARTFREN!$I16</f>
        <v>0</v>
      </c>
      <c r="U20" s="5">
        <f t="shared" si="2"/>
        <v>139</v>
      </c>
      <c r="V20" s="5">
        <f t="shared" si="3"/>
        <v>0</v>
      </c>
      <c r="W20" s="5">
        <f t="shared" si="4"/>
        <v>85</v>
      </c>
      <c r="X20" s="5">
        <f t="shared" si="5"/>
        <v>0</v>
      </c>
      <c r="Y20" s="5">
        <f t="shared" si="6"/>
        <v>0</v>
      </c>
      <c r="Z20" s="23">
        <f t="shared" si="7"/>
        <v>0.6205357142857143</v>
      </c>
      <c r="AA20" s="23">
        <f t="shared" si="8"/>
        <v>0</v>
      </c>
      <c r="AB20" s="23">
        <f t="shared" si="9"/>
        <v>0.3794642857142857</v>
      </c>
      <c r="AC20" s="23">
        <f t="shared" si="10"/>
        <v>0</v>
      </c>
      <c r="AD20" s="23">
        <f t="shared" si="11"/>
        <v>0</v>
      </c>
      <c r="AF20" s="96" t="str">
        <f t="shared" si="12"/>
        <v>WIN</v>
      </c>
      <c r="AG20" s="96" t="str">
        <f t="shared" si="13"/>
        <v>WIN</v>
      </c>
      <c r="AH20" s="44"/>
      <c r="AI20" s="44"/>
      <c r="AJ20" s="44"/>
    </row>
    <row r="21" spans="1:36" x14ac:dyDescent="0.25">
      <c r="A21" s="1" t="s">
        <v>1</v>
      </c>
      <c r="B21" s="1" t="s">
        <v>238</v>
      </c>
      <c r="C21" s="1" t="s">
        <v>243</v>
      </c>
      <c r="D21" s="1" t="s">
        <v>36</v>
      </c>
      <c r="E21" s="1" t="str">
        <f t="shared" si="0"/>
        <v>KOTAWARINGIN RAYA-KATINGAN</v>
      </c>
      <c r="F21" s="5">
        <f>TSEL!$G17</f>
        <v>47</v>
      </c>
      <c r="G21" s="5">
        <f>XL!$G17</f>
        <v>12</v>
      </c>
      <c r="H21" s="5">
        <f>INDOSAT!$G17</f>
        <v>16</v>
      </c>
      <c r="I21" s="5">
        <f>THREE!$G17</f>
        <v>0</v>
      </c>
      <c r="J21" s="5">
        <f>SMARTFREN!$G17</f>
        <v>0</v>
      </c>
      <c r="K21" s="5">
        <f>TSEL!$H17</f>
        <v>37</v>
      </c>
      <c r="L21" s="5">
        <f>XL!$H17</f>
        <v>6</v>
      </c>
      <c r="M21" s="5">
        <f>INDOSAT!$H17</f>
        <v>6</v>
      </c>
      <c r="N21" s="5">
        <f>THREE!$H17</f>
        <v>0</v>
      </c>
      <c r="O21" s="5">
        <f>SMARTFREN!$H17</f>
        <v>0</v>
      </c>
      <c r="P21" s="5">
        <f>TSEL!$I17</f>
        <v>42</v>
      </c>
      <c r="Q21" s="5">
        <f>XL!$I17</f>
        <v>0</v>
      </c>
      <c r="R21" s="5">
        <f>INDOSAT!$I17</f>
        <v>14</v>
      </c>
      <c r="S21" s="5">
        <f>THREE!$I17</f>
        <v>0</v>
      </c>
      <c r="T21" s="5">
        <f>SMARTFREN!$I17</f>
        <v>0</v>
      </c>
      <c r="U21" s="5">
        <f t="shared" si="2"/>
        <v>126</v>
      </c>
      <c r="V21" s="5">
        <f t="shared" si="3"/>
        <v>18</v>
      </c>
      <c r="W21" s="5">
        <f t="shared" si="4"/>
        <v>36</v>
      </c>
      <c r="X21" s="5">
        <f t="shared" si="5"/>
        <v>0</v>
      </c>
      <c r="Y21" s="5">
        <f t="shared" si="6"/>
        <v>0</v>
      </c>
      <c r="Z21" s="23">
        <f t="shared" si="7"/>
        <v>0.7</v>
      </c>
      <c r="AA21" s="23">
        <f t="shared" si="8"/>
        <v>0.1</v>
      </c>
      <c r="AB21" s="23">
        <f t="shared" si="9"/>
        <v>0.2</v>
      </c>
      <c r="AC21" s="23">
        <f t="shared" si="10"/>
        <v>0</v>
      </c>
      <c r="AD21" s="23">
        <f t="shared" si="11"/>
        <v>0</v>
      </c>
      <c r="AF21" s="96" t="str">
        <f t="shared" si="12"/>
        <v>WIN</v>
      </c>
      <c r="AG21" s="96" t="str">
        <f t="shared" si="13"/>
        <v>WIN</v>
      </c>
      <c r="AH21" s="44"/>
      <c r="AI21" s="44"/>
      <c r="AJ21" s="44"/>
    </row>
    <row r="22" spans="1:36" x14ac:dyDescent="0.25">
      <c r="A22" s="1" t="s">
        <v>1</v>
      </c>
      <c r="B22" s="1" t="s">
        <v>240</v>
      </c>
      <c r="C22" s="1" t="s">
        <v>244</v>
      </c>
      <c r="D22" s="1" t="s">
        <v>37</v>
      </c>
      <c r="E22" s="1" t="str">
        <f t="shared" si="0"/>
        <v>KETAPANG KUBU RAYA-KAYONG UTARA</v>
      </c>
      <c r="F22" s="5">
        <f>TSEL!$G18</f>
        <v>33</v>
      </c>
      <c r="G22" s="5">
        <f>XL!$G18</f>
        <v>6</v>
      </c>
      <c r="H22" s="5">
        <f>INDOSAT!$G18</f>
        <v>8</v>
      </c>
      <c r="I22" s="5">
        <f>THREE!$G18</f>
        <v>17</v>
      </c>
      <c r="J22" s="5">
        <f>SMARTFREN!$G18</f>
        <v>0</v>
      </c>
      <c r="K22" s="5">
        <f>TSEL!$H18</f>
        <v>23</v>
      </c>
      <c r="L22" s="5">
        <f>XL!$H18</f>
        <v>5</v>
      </c>
      <c r="M22" s="5">
        <f>INDOSAT!$H18</f>
        <v>0</v>
      </c>
      <c r="N22" s="5">
        <f>THREE!$H18</f>
        <v>5</v>
      </c>
      <c r="O22" s="5">
        <f>SMARTFREN!$H18</f>
        <v>0</v>
      </c>
      <c r="P22" s="5">
        <f>TSEL!$I18</f>
        <v>26</v>
      </c>
      <c r="Q22" s="5">
        <f>XL!$I18</f>
        <v>0</v>
      </c>
      <c r="R22" s="5">
        <f>INDOSAT!$I18</f>
        <v>8</v>
      </c>
      <c r="S22" s="5">
        <f>THREE!$I18</f>
        <v>14</v>
      </c>
      <c r="T22" s="5">
        <f>SMARTFREN!$I18</f>
        <v>0</v>
      </c>
      <c r="U22" s="5">
        <f t="shared" si="2"/>
        <v>82</v>
      </c>
      <c r="V22" s="5">
        <f t="shared" si="3"/>
        <v>11</v>
      </c>
      <c r="W22" s="5">
        <f t="shared" si="4"/>
        <v>16</v>
      </c>
      <c r="X22" s="5">
        <f t="shared" si="5"/>
        <v>36</v>
      </c>
      <c r="Y22" s="5">
        <f t="shared" si="6"/>
        <v>0</v>
      </c>
      <c r="Z22" s="23">
        <f t="shared" si="7"/>
        <v>0.56551724137931036</v>
      </c>
      <c r="AA22" s="23">
        <f t="shared" si="8"/>
        <v>7.586206896551724E-2</v>
      </c>
      <c r="AB22" s="23">
        <f t="shared" si="9"/>
        <v>0.1103448275862069</v>
      </c>
      <c r="AC22" s="23">
        <f t="shared" si="10"/>
        <v>0.24827586206896551</v>
      </c>
      <c r="AD22" s="23">
        <f t="shared" si="11"/>
        <v>0</v>
      </c>
      <c r="AF22" s="96" t="str">
        <f t="shared" si="12"/>
        <v>WIN</v>
      </c>
      <c r="AG22" s="96" t="str">
        <f t="shared" si="13"/>
        <v>WIN</v>
      </c>
      <c r="AH22" s="44"/>
      <c r="AI22" s="44"/>
      <c r="AJ22" s="44"/>
    </row>
    <row r="23" spans="1:36" x14ac:dyDescent="0.25">
      <c r="A23" s="1" t="s">
        <v>1</v>
      </c>
      <c r="B23" s="1" t="s">
        <v>240</v>
      </c>
      <c r="C23" s="1" t="s">
        <v>244</v>
      </c>
      <c r="D23" s="1" t="s">
        <v>38</v>
      </c>
      <c r="E23" s="1" t="str">
        <f t="shared" si="0"/>
        <v>KETAPANG KUBU RAYA-KETAPANG</v>
      </c>
      <c r="F23" s="5">
        <f>TSEL!$G19</f>
        <v>131</v>
      </c>
      <c r="G23" s="5">
        <f>XL!$G19</f>
        <v>26</v>
      </c>
      <c r="H23" s="5">
        <f>INDOSAT!$G19</f>
        <v>37</v>
      </c>
      <c r="I23" s="5">
        <f>THREE!$G19</f>
        <v>47</v>
      </c>
      <c r="J23" s="5">
        <f>SMARTFREN!$G19</f>
        <v>0</v>
      </c>
      <c r="K23" s="5">
        <f>TSEL!$H19</f>
        <v>105</v>
      </c>
      <c r="L23" s="5">
        <f>XL!$H19</f>
        <v>16</v>
      </c>
      <c r="M23" s="5">
        <f>INDOSAT!$H19</f>
        <v>6</v>
      </c>
      <c r="N23" s="5">
        <f>THREE!$H19</f>
        <v>32</v>
      </c>
      <c r="O23" s="5">
        <f>SMARTFREN!$H19</f>
        <v>0</v>
      </c>
      <c r="P23" s="5">
        <f>TSEL!$I19</f>
        <v>112</v>
      </c>
      <c r="Q23" s="5">
        <f>XL!$I19</f>
        <v>35</v>
      </c>
      <c r="R23" s="5">
        <f>INDOSAT!$I19</f>
        <v>34</v>
      </c>
      <c r="S23" s="5">
        <f>THREE!$I19</f>
        <v>66</v>
      </c>
      <c r="T23" s="5">
        <f>SMARTFREN!$I19</f>
        <v>0</v>
      </c>
      <c r="U23" s="5">
        <f t="shared" si="2"/>
        <v>348</v>
      </c>
      <c r="V23" s="5">
        <f t="shared" si="3"/>
        <v>77</v>
      </c>
      <c r="W23" s="5">
        <f t="shared" si="4"/>
        <v>77</v>
      </c>
      <c r="X23" s="5">
        <f t="shared" si="5"/>
        <v>145</v>
      </c>
      <c r="Y23" s="5">
        <f t="shared" si="6"/>
        <v>0</v>
      </c>
      <c r="Z23" s="23">
        <f t="shared" si="7"/>
        <v>0.53786707882534779</v>
      </c>
      <c r="AA23" s="23">
        <f t="shared" si="8"/>
        <v>0.11901081916537867</v>
      </c>
      <c r="AB23" s="23">
        <f t="shared" si="9"/>
        <v>0.11901081916537867</v>
      </c>
      <c r="AC23" s="23">
        <f t="shared" si="10"/>
        <v>0.22411128284389489</v>
      </c>
      <c r="AD23" s="23">
        <f t="shared" si="11"/>
        <v>0</v>
      </c>
      <c r="AF23" s="96" t="str">
        <f t="shared" si="12"/>
        <v>WIN</v>
      </c>
      <c r="AG23" s="96" t="str">
        <f t="shared" si="13"/>
        <v>WIN</v>
      </c>
      <c r="AH23" s="44"/>
      <c r="AI23" s="44"/>
      <c r="AJ23" s="44"/>
    </row>
    <row r="24" spans="1:36" x14ac:dyDescent="0.25">
      <c r="A24" s="1" t="s">
        <v>1</v>
      </c>
      <c r="B24" s="1" t="s">
        <v>245</v>
      </c>
      <c r="C24" s="1" t="s">
        <v>245</v>
      </c>
      <c r="D24" s="1" t="s">
        <v>39</v>
      </c>
      <c r="E24" s="1" t="str">
        <f t="shared" si="0"/>
        <v>BALIKPAPAN-KOTA BALIKPAPAN</v>
      </c>
      <c r="F24" s="5">
        <f>TSEL!$G20</f>
        <v>309</v>
      </c>
      <c r="G24" s="5">
        <f>XL!$G20</f>
        <v>82</v>
      </c>
      <c r="H24" s="5">
        <f>INDOSAT!$G20</f>
        <v>96</v>
      </c>
      <c r="I24" s="5">
        <f>THREE!$G20</f>
        <v>142</v>
      </c>
      <c r="J24" s="5">
        <f>SMARTFREN!$G20</f>
        <v>0</v>
      </c>
      <c r="K24" s="5">
        <f>TSEL!$H20</f>
        <v>336</v>
      </c>
      <c r="L24" s="5">
        <f>XL!$H20</f>
        <v>134</v>
      </c>
      <c r="M24" s="5">
        <f>INDOSAT!$H20</f>
        <v>95</v>
      </c>
      <c r="N24" s="5">
        <f>THREE!$H20</f>
        <v>142</v>
      </c>
      <c r="O24" s="5">
        <f>SMARTFREN!$H20</f>
        <v>0</v>
      </c>
      <c r="P24" s="5">
        <f>TSEL!$I20</f>
        <v>335</v>
      </c>
      <c r="Q24" s="5">
        <f>XL!$I20</f>
        <v>184</v>
      </c>
      <c r="R24" s="5">
        <f>INDOSAT!$I20</f>
        <v>103</v>
      </c>
      <c r="S24" s="5">
        <f>THREE!$I20</f>
        <v>127</v>
      </c>
      <c r="T24" s="5">
        <f>SMARTFREN!$I20</f>
        <v>5</v>
      </c>
      <c r="U24" s="5">
        <f t="shared" si="2"/>
        <v>980</v>
      </c>
      <c r="V24" s="5">
        <f t="shared" si="3"/>
        <v>400</v>
      </c>
      <c r="W24" s="5">
        <f t="shared" si="4"/>
        <v>294</v>
      </c>
      <c r="X24" s="5">
        <f t="shared" si="5"/>
        <v>411</v>
      </c>
      <c r="Y24" s="5">
        <f t="shared" si="6"/>
        <v>5</v>
      </c>
      <c r="Z24" s="23">
        <f t="shared" si="7"/>
        <v>0.46889952153110048</v>
      </c>
      <c r="AA24" s="23">
        <f t="shared" si="8"/>
        <v>0.19138755980861244</v>
      </c>
      <c r="AB24" s="23">
        <f t="shared" si="9"/>
        <v>0.14066985645933014</v>
      </c>
      <c r="AC24" s="23">
        <f t="shared" si="10"/>
        <v>0.19665071770334927</v>
      </c>
      <c r="AD24" s="23">
        <f t="shared" si="11"/>
        <v>2.3923444976076554E-3</v>
      </c>
      <c r="AF24" s="96" t="str">
        <f t="shared" si="12"/>
        <v>WIN</v>
      </c>
      <c r="AG24" s="96" t="str">
        <f t="shared" si="13"/>
        <v>WIN</v>
      </c>
      <c r="AH24" s="44"/>
      <c r="AI24" s="44"/>
      <c r="AJ24" s="44"/>
    </row>
    <row r="25" spans="1:36" x14ac:dyDescent="0.25">
      <c r="A25" s="1" t="s">
        <v>1</v>
      </c>
      <c r="B25" s="1" t="s">
        <v>235</v>
      </c>
      <c r="C25" s="1" t="s">
        <v>237</v>
      </c>
      <c r="D25" s="1" t="s">
        <v>40</v>
      </c>
      <c r="E25" s="1" t="str">
        <f t="shared" si="0"/>
        <v>MARTAPURA-KOTA BANJAR BARU</v>
      </c>
      <c r="F25" s="5">
        <f>TSEL!$G21</f>
        <v>119</v>
      </c>
      <c r="G25" s="5">
        <f>XL!$G21</f>
        <v>45</v>
      </c>
      <c r="H25" s="5">
        <f>INDOSAT!$G21</f>
        <v>20</v>
      </c>
      <c r="I25" s="5">
        <f>THREE!$G21</f>
        <v>71</v>
      </c>
      <c r="J25" s="5">
        <f>SMARTFREN!$G21</f>
        <v>0</v>
      </c>
      <c r="K25" s="5">
        <f>TSEL!$H21</f>
        <v>138</v>
      </c>
      <c r="L25" s="5">
        <f>XL!$H21</f>
        <v>79</v>
      </c>
      <c r="M25" s="5">
        <f>INDOSAT!$H21</f>
        <v>20</v>
      </c>
      <c r="N25" s="5">
        <f>THREE!$H21</f>
        <v>63</v>
      </c>
      <c r="O25" s="5">
        <f>SMARTFREN!$H21</f>
        <v>0</v>
      </c>
      <c r="P25" s="5">
        <f>TSEL!$I21</f>
        <v>143</v>
      </c>
      <c r="Q25" s="5">
        <f>XL!$I21</f>
        <v>133</v>
      </c>
      <c r="R25" s="5">
        <f>INDOSAT!$I21</f>
        <v>41</v>
      </c>
      <c r="S25" s="5">
        <f>THREE!$I21</f>
        <v>62</v>
      </c>
      <c r="T25" s="5">
        <f>SMARTFREN!$I21</f>
        <v>21</v>
      </c>
      <c r="U25" s="5">
        <f t="shared" si="2"/>
        <v>400</v>
      </c>
      <c r="V25" s="5">
        <f t="shared" si="3"/>
        <v>257</v>
      </c>
      <c r="W25" s="5">
        <f t="shared" si="4"/>
        <v>81</v>
      </c>
      <c r="X25" s="5">
        <f t="shared" si="5"/>
        <v>196</v>
      </c>
      <c r="Y25" s="5">
        <f t="shared" si="6"/>
        <v>21</v>
      </c>
      <c r="Z25" s="23">
        <f t="shared" si="7"/>
        <v>0.41884816753926701</v>
      </c>
      <c r="AA25" s="23">
        <f t="shared" si="8"/>
        <v>0.26910994764397905</v>
      </c>
      <c r="AB25" s="23">
        <f t="shared" si="9"/>
        <v>8.4816753926701571E-2</v>
      </c>
      <c r="AC25" s="23">
        <f t="shared" si="10"/>
        <v>0.20523560209424083</v>
      </c>
      <c r="AD25" s="23">
        <f t="shared" si="11"/>
        <v>2.1989528795811519E-2</v>
      </c>
      <c r="AF25" s="96" t="str">
        <f t="shared" si="12"/>
        <v>WIN</v>
      </c>
      <c r="AG25" s="96" t="str">
        <f t="shared" si="13"/>
        <v>WIN</v>
      </c>
      <c r="AH25" s="44"/>
      <c r="AI25" s="44"/>
      <c r="AJ25" s="44"/>
    </row>
    <row r="26" spans="1:36" x14ac:dyDescent="0.25">
      <c r="A26" s="1" t="s">
        <v>1</v>
      </c>
      <c r="B26" s="1" t="s">
        <v>235</v>
      </c>
      <c r="C26" s="1" t="s">
        <v>235</v>
      </c>
      <c r="D26" s="1" t="s">
        <v>41</v>
      </c>
      <c r="E26" s="1" t="str">
        <f t="shared" si="0"/>
        <v>BANJARMASIN-KOTA BANJARMASIN</v>
      </c>
      <c r="F26" s="5">
        <f>TSEL!$G22</f>
        <v>179</v>
      </c>
      <c r="G26" s="5">
        <f>XL!$G22</f>
        <v>99</v>
      </c>
      <c r="H26" s="5">
        <f>INDOSAT!$G22</f>
        <v>47</v>
      </c>
      <c r="I26" s="5">
        <f>THREE!$G22</f>
        <v>107</v>
      </c>
      <c r="J26" s="5">
        <f>SMARTFREN!$G22</f>
        <v>0</v>
      </c>
      <c r="K26" s="5">
        <f>TSEL!$H22</f>
        <v>228</v>
      </c>
      <c r="L26" s="5">
        <f>XL!$H22</f>
        <v>113</v>
      </c>
      <c r="M26" s="5">
        <f>INDOSAT!$H22</f>
        <v>46</v>
      </c>
      <c r="N26" s="5">
        <f>THREE!$H22</f>
        <v>107</v>
      </c>
      <c r="O26" s="5">
        <f>SMARTFREN!$H22</f>
        <v>0</v>
      </c>
      <c r="P26" s="5">
        <f>TSEL!$I22</f>
        <v>203</v>
      </c>
      <c r="Q26" s="5">
        <f>XL!$I22</f>
        <v>146</v>
      </c>
      <c r="R26" s="5">
        <f>INDOSAT!$I22</f>
        <v>50</v>
      </c>
      <c r="S26" s="5">
        <f>THREE!$I22</f>
        <v>106</v>
      </c>
      <c r="T26" s="5">
        <f>SMARTFREN!$I22</f>
        <v>43</v>
      </c>
      <c r="U26" s="5">
        <f t="shared" si="2"/>
        <v>610</v>
      </c>
      <c r="V26" s="5">
        <f t="shared" si="3"/>
        <v>358</v>
      </c>
      <c r="W26" s="5">
        <f t="shared" si="4"/>
        <v>143</v>
      </c>
      <c r="X26" s="5">
        <f t="shared" si="5"/>
        <v>320</v>
      </c>
      <c r="Y26" s="5">
        <f t="shared" si="6"/>
        <v>43</v>
      </c>
      <c r="Z26" s="23">
        <f t="shared" si="7"/>
        <v>0.41383989145183175</v>
      </c>
      <c r="AA26" s="23">
        <f t="shared" si="8"/>
        <v>0.24287652645861602</v>
      </c>
      <c r="AB26" s="23">
        <f t="shared" si="9"/>
        <v>9.7014925373134331E-2</v>
      </c>
      <c r="AC26" s="23">
        <f t="shared" si="10"/>
        <v>0.21709633649932158</v>
      </c>
      <c r="AD26" s="23">
        <f t="shared" si="11"/>
        <v>2.9172320217096336E-2</v>
      </c>
      <c r="AF26" s="96" t="str">
        <f t="shared" si="12"/>
        <v>WIN</v>
      </c>
      <c r="AG26" s="96" t="str">
        <f t="shared" si="13"/>
        <v>WIN</v>
      </c>
      <c r="AH26" s="44"/>
      <c r="AI26" s="44"/>
      <c r="AJ26" s="44"/>
    </row>
    <row r="27" spans="1:36" x14ac:dyDescent="0.25">
      <c r="A27" s="1" t="s">
        <v>1</v>
      </c>
      <c r="B27" s="1" t="s">
        <v>235</v>
      </c>
      <c r="C27" s="1" t="s">
        <v>246</v>
      </c>
      <c r="D27" s="1" t="s">
        <v>42</v>
      </c>
      <c r="E27" s="1" t="str">
        <f t="shared" si="0"/>
        <v>KOTABARU-KOTA BARU</v>
      </c>
      <c r="F27" s="5">
        <f>TSEL!$G23</f>
        <v>94</v>
      </c>
      <c r="G27" s="5">
        <f>XL!$G23</f>
        <v>52</v>
      </c>
      <c r="H27" s="5">
        <f>INDOSAT!$G23</f>
        <v>19</v>
      </c>
      <c r="I27" s="5">
        <f>THREE!$G23</f>
        <v>0</v>
      </c>
      <c r="J27" s="5">
        <f>SMARTFREN!$G23</f>
        <v>0</v>
      </c>
      <c r="K27" s="5">
        <f>TSEL!$H23</f>
        <v>85</v>
      </c>
      <c r="L27" s="5">
        <f>XL!$H23</f>
        <v>42</v>
      </c>
      <c r="M27" s="5">
        <f>INDOSAT!$H23</f>
        <v>12</v>
      </c>
      <c r="N27" s="5">
        <f>THREE!$H23</f>
        <v>0</v>
      </c>
      <c r="O27" s="5">
        <f>SMARTFREN!$H23</f>
        <v>0</v>
      </c>
      <c r="P27" s="5">
        <f>TSEL!$I23</f>
        <v>97</v>
      </c>
      <c r="Q27" s="5">
        <f>XL!$I23</f>
        <v>44</v>
      </c>
      <c r="R27" s="5">
        <f>INDOSAT!$I23</f>
        <v>25</v>
      </c>
      <c r="S27" s="5">
        <f>THREE!$I23</f>
        <v>0</v>
      </c>
      <c r="T27" s="5">
        <f>SMARTFREN!$I23</f>
        <v>5</v>
      </c>
      <c r="U27" s="5">
        <f t="shared" si="2"/>
        <v>276</v>
      </c>
      <c r="V27" s="5">
        <f t="shared" si="3"/>
        <v>138</v>
      </c>
      <c r="W27" s="5">
        <f t="shared" si="4"/>
        <v>56</v>
      </c>
      <c r="X27" s="5">
        <f t="shared" si="5"/>
        <v>0</v>
      </c>
      <c r="Y27" s="5">
        <f t="shared" si="6"/>
        <v>5</v>
      </c>
      <c r="Z27" s="23">
        <f t="shared" si="7"/>
        <v>0.58105263157894738</v>
      </c>
      <c r="AA27" s="23">
        <f t="shared" si="8"/>
        <v>0.29052631578947369</v>
      </c>
      <c r="AB27" s="23">
        <f t="shared" si="9"/>
        <v>0.11789473684210526</v>
      </c>
      <c r="AC27" s="23">
        <f t="shared" si="10"/>
        <v>0</v>
      </c>
      <c r="AD27" s="23">
        <f t="shared" si="11"/>
        <v>1.0526315789473684E-2</v>
      </c>
      <c r="AF27" s="96" t="str">
        <f t="shared" si="12"/>
        <v>WIN</v>
      </c>
      <c r="AG27" s="96" t="str">
        <f t="shared" si="13"/>
        <v>WIN</v>
      </c>
      <c r="AH27" s="44"/>
      <c r="AI27" s="44"/>
      <c r="AJ27" s="44"/>
    </row>
    <row r="28" spans="1:36" x14ac:dyDescent="0.25">
      <c r="A28" s="1" t="s">
        <v>1</v>
      </c>
      <c r="B28" s="1" t="s">
        <v>247</v>
      </c>
      <c r="C28" s="1" t="s">
        <v>248</v>
      </c>
      <c r="D28" s="1" t="s">
        <v>43</v>
      </c>
      <c r="E28" s="1" t="str">
        <f t="shared" si="0"/>
        <v>BONTANG-KOTA BONTANG</v>
      </c>
      <c r="F28" s="5">
        <f>TSEL!$G24</f>
        <v>58</v>
      </c>
      <c r="G28" s="5">
        <f>XL!$G24</f>
        <v>11</v>
      </c>
      <c r="H28" s="5">
        <f>INDOSAT!$G24</f>
        <v>13</v>
      </c>
      <c r="I28" s="5">
        <f>THREE!$G24</f>
        <v>21</v>
      </c>
      <c r="J28" s="5">
        <f>SMARTFREN!$G24</f>
        <v>0</v>
      </c>
      <c r="K28" s="5">
        <f>TSEL!$H24</f>
        <v>89</v>
      </c>
      <c r="L28" s="5">
        <f>XL!$H24</f>
        <v>19</v>
      </c>
      <c r="M28" s="5">
        <f>INDOSAT!$H24</f>
        <v>12</v>
      </c>
      <c r="N28" s="5">
        <f>THREE!$H24</f>
        <v>21</v>
      </c>
      <c r="O28" s="5">
        <f>SMARTFREN!$H24</f>
        <v>0</v>
      </c>
      <c r="P28" s="5">
        <f>TSEL!$I24</f>
        <v>85</v>
      </c>
      <c r="Q28" s="5">
        <f>XL!$I24</f>
        <v>43</v>
      </c>
      <c r="R28" s="5">
        <f>INDOSAT!$I24</f>
        <v>14</v>
      </c>
      <c r="S28" s="5">
        <f>THREE!$I24</f>
        <v>39</v>
      </c>
      <c r="T28" s="5">
        <f>SMARTFREN!$I24</f>
        <v>0</v>
      </c>
      <c r="U28" s="5">
        <f t="shared" si="2"/>
        <v>232</v>
      </c>
      <c r="V28" s="5">
        <f t="shared" si="3"/>
        <v>73</v>
      </c>
      <c r="W28" s="5">
        <f t="shared" si="4"/>
        <v>39</v>
      </c>
      <c r="X28" s="5">
        <f t="shared" si="5"/>
        <v>81</v>
      </c>
      <c r="Y28" s="5">
        <f t="shared" si="6"/>
        <v>0</v>
      </c>
      <c r="Z28" s="23">
        <f t="shared" si="7"/>
        <v>0.54588235294117649</v>
      </c>
      <c r="AA28" s="23">
        <f t="shared" si="8"/>
        <v>0.17176470588235293</v>
      </c>
      <c r="AB28" s="23">
        <f t="shared" si="9"/>
        <v>9.1764705882352943E-2</v>
      </c>
      <c r="AC28" s="23">
        <f t="shared" si="10"/>
        <v>0.19058823529411764</v>
      </c>
      <c r="AD28" s="23">
        <f t="shared" si="11"/>
        <v>0</v>
      </c>
      <c r="AF28" s="96" t="str">
        <f t="shared" si="12"/>
        <v>WIN</v>
      </c>
      <c r="AG28" s="96" t="str">
        <f t="shared" si="13"/>
        <v>WIN</v>
      </c>
      <c r="AH28" s="44"/>
      <c r="AI28" s="44"/>
      <c r="AJ28" s="44"/>
    </row>
    <row r="29" spans="1:36" x14ac:dyDescent="0.25">
      <c r="A29" s="1" t="s">
        <v>1</v>
      </c>
      <c r="B29" s="1" t="s">
        <v>238</v>
      </c>
      <c r="C29" s="1" t="s">
        <v>238</v>
      </c>
      <c r="D29" s="1" t="s">
        <v>44</v>
      </c>
      <c r="E29" s="1" t="str">
        <f t="shared" si="0"/>
        <v>PALANGKARAYA-KOTA PALANGKARAYA</v>
      </c>
      <c r="F29" s="5">
        <f>TSEL!$G25</f>
        <v>187</v>
      </c>
      <c r="G29" s="5">
        <f>XL!$G25</f>
        <v>23</v>
      </c>
      <c r="H29" s="5">
        <f>INDOSAT!$G25</f>
        <v>27</v>
      </c>
      <c r="I29" s="5">
        <f>THREE!$G25</f>
        <v>69</v>
      </c>
      <c r="J29" s="5">
        <f>SMARTFREN!$G25</f>
        <v>0</v>
      </c>
      <c r="K29" s="5">
        <f>TSEL!$H25</f>
        <v>186</v>
      </c>
      <c r="L29" s="5">
        <f>XL!$H25</f>
        <v>39</v>
      </c>
      <c r="M29" s="5">
        <f>INDOSAT!$H25</f>
        <v>22</v>
      </c>
      <c r="N29" s="5">
        <f>THREE!$H25</f>
        <v>64</v>
      </c>
      <c r="O29" s="5">
        <f>SMARTFREN!$H25</f>
        <v>0</v>
      </c>
      <c r="P29" s="5">
        <f>TSEL!$I25</f>
        <v>192</v>
      </c>
      <c r="Q29" s="5">
        <f>XL!$I25</f>
        <v>63</v>
      </c>
      <c r="R29" s="5">
        <f>INDOSAT!$I25</f>
        <v>39</v>
      </c>
      <c r="S29" s="5">
        <f>THREE!$I25</f>
        <v>56</v>
      </c>
      <c r="T29" s="5">
        <f>SMARTFREN!$I25</f>
        <v>0</v>
      </c>
      <c r="U29" s="5">
        <f t="shared" si="2"/>
        <v>565</v>
      </c>
      <c r="V29" s="5">
        <f t="shared" si="3"/>
        <v>125</v>
      </c>
      <c r="W29" s="5">
        <f t="shared" si="4"/>
        <v>88</v>
      </c>
      <c r="X29" s="5">
        <f t="shared" si="5"/>
        <v>189</v>
      </c>
      <c r="Y29" s="5">
        <f t="shared" si="6"/>
        <v>0</v>
      </c>
      <c r="Z29" s="23">
        <f t="shared" si="7"/>
        <v>0.58428128231644261</v>
      </c>
      <c r="AA29" s="23">
        <f t="shared" si="8"/>
        <v>0.12926577042399173</v>
      </c>
      <c r="AB29" s="23">
        <f t="shared" si="9"/>
        <v>9.1003102378490172E-2</v>
      </c>
      <c r="AC29" s="23">
        <f t="shared" si="10"/>
        <v>0.1954498448810755</v>
      </c>
      <c r="AD29" s="23">
        <f t="shared" si="11"/>
        <v>0</v>
      </c>
      <c r="AF29" s="96" t="str">
        <f t="shared" si="12"/>
        <v>WIN</v>
      </c>
      <c r="AG29" s="96" t="str">
        <f t="shared" si="13"/>
        <v>WIN</v>
      </c>
      <c r="AH29" s="44"/>
      <c r="AI29" s="44"/>
      <c r="AJ29" s="44"/>
    </row>
    <row r="30" spans="1:36" x14ac:dyDescent="0.25">
      <c r="A30" s="30" t="s">
        <v>1</v>
      </c>
      <c r="B30" s="30" t="s">
        <v>240</v>
      </c>
      <c r="C30" s="30" t="s">
        <v>244</v>
      </c>
      <c r="D30" s="30" t="s">
        <v>45</v>
      </c>
      <c r="E30" s="30" t="str">
        <f t="shared" si="0"/>
        <v>KETAPANG KUBU RAYA-KOTA PONTIANAK</v>
      </c>
      <c r="F30" s="5">
        <f>TSEL!$G26</f>
        <v>47</v>
      </c>
      <c r="G30" s="5">
        <f>XL!$G26</f>
        <v>0</v>
      </c>
      <c r="H30" s="5">
        <f>INDOSAT!$G26</f>
        <v>0</v>
      </c>
      <c r="I30" s="5">
        <f>THREE!$G26</f>
        <v>0</v>
      </c>
      <c r="J30" s="5">
        <f>SMARTFREN!$G26</f>
        <v>0</v>
      </c>
      <c r="K30" s="5">
        <f>TSEL!$H26</f>
        <v>46</v>
      </c>
      <c r="L30" s="5">
        <f>XL!$H26</f>
        <v>0</v>
      </c>
      <c r="M30" s="5">
        <f>INDOSAT!$H26</f>
        <v>0</v>
      </c>
      <c r="N30" s="5">
        <f>THREE!$H26</f>
        <v>0</v>
      </c>
      <c r="O30" s="5">
        <f>SMARTFREN!$H26</f>
        <v>0</v>
      </c>
      <c r="P30" s="5">
        <f>TSEL!$I26</f>
        <v>46</v>
      </c>
      <c r="Q30" s="5">
        <f>XL!$I26</f>
        <v>40</v>
      </c>
      <c r="R30" s="5">
        <f>INDOSAT!$I26</f>
        <v>15</v>
      </c>
      <c r="S30" s="5">
        <f>THREE!$I26</f>
        <v>38</v>
      </c>
      <c r="T30" s="5">
        <f>SMARTFREN!$I26</f>
        <v>6</v>
      </c>
      <c r="U30" s="5">
        <f t="shared" si="2"/>
        <v>139</v>
      </c>
      <c r="V30" s="5">
        <f t="shared" si="3"/>
        <v>40</v>
      </c>
      <c r="W30" s="5">
        <f t="shared" si="4"/>
        <v>15</v>
      </c>
      <c r="X30" s="5">
        <f t="shared" si="5"/>
        <v>38</v>
      </c>
      <c r="Y30" s="5">
        <f t="shared" si="6"/>
        <v>6</v>
      </c>
      <c r="Z30" s="23">
        <f t="shared" si="7"/>
        <v>0.58403361344537819</v>
      </c>
      <c r="AA30" s="23">
        <f t="shared" si="8"/>
        <v>0.16806722689075632</v>
      </c>
      <c r="AB30" s="23">
        <f t="shared" si="9"/>
        <v>6.3025210084033612E-2</v>
      </c>
      <c r="AC30" s="23">
        <f t="shared" si="10"/>
        <v>0.15966386554621848</v>
      </c>
      <c r="AD30" s="23">
        <f t="shared" si="11"/>
        <v>2.5210084033613446E-2</v>
      </c>
      <c r="AF30" s="96" t="str">
        <f t="shared" si="12"/>
        <v>WIN</v>
      </c>
      <c r="AG30" s="96" t="str">
        <f t="shared" si="13"/>
        <v>WIN</v>
      </c>
      <c r="AH30" s="44"/>
      <c r="AI30" s="44"/>
      <c r="AJ30" s="44"/>
    </row>
    <row r="31" spans="1:36" x14ac:dyDescent="0.25">
      <c r="A31" s="1" t="s">
        <v>1</v>
      </c>
      <c r="B31" s="1" t="s">
        <v>240</v>
      </c>
      <c r="C31" s="1" t="s">
        <v>240</v>
      </c>
      <c r="D31" s="1" t="s">
        <v>45</v>
      </c>
      <c r="E31" s="1" t="str">
        <f t="shared" si="0"/>
        <v>PONTIANAK-KOTA PONTIANAK</v>
      </c>
      <c r="F31" s="5">
        <f>TSEL!$G27</f>
        <v>205</v>
      </c>
      <c r="G31" s="5">
        <f>XL!$G27</f>
        <v>57</v>
      </c>
      <c r="H31" s="5">
        <f>INDOSAT!$G27</f>
        <v>81</v>
      </c>
      <c r="I31" s="5">
        <f>THREE!$G27</f>
        <v>140</v>
      </c>
      <c r="J31" s="5">
        <f>SMARTFREN!$G27</f>
        <v>0</v>
      </c>
      <c r="K31" s="5">
        <f>TSEL!$H27</f>
        <v>202</v>
      </c>
      <c r="L31" s="5">
        <f>XL!$H27</f>
        <v>122</v>
      </c>
      <c r="M31" s="5">
        <f>INDOSAT!$H27</f>
        <v>65</v>
      </c>
      <c r="N31" s="5">
        <f>THREE!$H27</f>
        <v>140</v>
      </c>
      <c r="O31" s="5">
        <f>SMARTFREN!$H27</f>
        <v>0</v>
      </c>
      <c r="P31" s="5">
        <f>TSEL!$I27</f>
        <v>204</v>
      </c>
      <c r="Q31" s="5">
        <f>XL!$I27</f>
        <v>104</v>
      </c>
      <c r="R31" s="5">
        <f>INDOSAT!$I27</f>
        <v>44</v>
      </c>
      <c r="S31" s="5">
        <f>THREE!$I27</f>
        <v>129</v>
      </c>
      <c r="T31" s="5">
        <f>SMARTFREN!$I27</f>
        <v>8</v>
      </c>
      <c r="U31" s="5">
        <f t="shared" si="2"/>
        <v>611</v>
      </c>
      <c r="V31" s="5">
        <f t="shared" si="3"/>
        <v>283</v>
      </c>
      <c r="W31" s="5">
        <f t="shared" si="4"/>
        <v>190</v>
      </c>
      <c r="X31" s="5">
        <f t="shared" si="5"/>
        <v>409</v>
      </c>
      <c r="Y31" s="5">
        <f t="shared" si="6"/>
        <v>8</v>
      </c>
      <c r="Z31" s="23">
        <f t="shared" si="7"/>
        <v>0.40706195869420386</v>
      </c>
      <c r="AA31" s="23">
        <f t="shared" si="8"/>
        <v>0.18854097268487674</v>
      </c>
      <c r="AB31" s="23">
        <f t="shared" si="9"/>
        <v>0.12658227848101267</v>
      </c>
      <c r="AC31" s="23">
        <f t="shared" si="10"/>
        <v>0.2724850099933378</v>
      </c>
      <c r="AD31" s="23">
        <f t="shared" si="11"/>
        <v>5.3297801465689541E-3</v>
      </c>
      <c r="AF31" s="96" t="str">
        <f t="shared" si="12"/>
        <v>WIN</v>
      </c>
      <c r="AG31" s="96" t="str">
        <f t="shared" si="13"/>
        <v>WIN</v>
      </c>
      <c r="AH31" s="44"/>
      <c r="AI31" s="44"/>
      <c r="AJ31" s="44"/>
    </row>
    <row r="32" spans="1:36" x14ac:dyDescent="0.25">
      <c r="A32" s="1" t="s">
        <v>1</v>
      </c>
      <c r="B32" s="1" t="s">
        <v>247</v>
      </c>
      <c r="C32" s="1" t="s">
        <v>247</v>
      </c>
      <c r="D32" s="1" t="s">
        <v>46</v>
      </c>
      <c r="E32" s="1" t="str">
        <f t="shared" si="0"/>
        <v>SAMARINDA-KOTA SAMARINDA</v>
      </c>
      <c r="F32" s="5">
        <f>TSEL!$G28</f>
        <v>274</v>
      </c>
      <c r="G32" s="5">
        <f>XL!$G28</f>
        <v>63</v>
      </c>
      <c r="H32" s="5">
        <f>INDOSAT!$G28</f>
        <v>73</v>
      </c>
      <c r="I32" s="5">
        <f>THREE!$G28</f>
        <v>85</v>
      </c>
      <c r="J32" s="5">
        <f>SMARTFREN!$G28</f>
        <v>0</v>
      </c>
      <c r="K32" s="5">
        <f>TSEL!$H28</f>
        <v>317</v>
      </c>
      <c r="L32" s="5">
        <f>XL!$H28</f>
        <v>126</v>
      </c>
      <c r="M32" s="5">
        <f>INDOSAT!$H28</f>
        <v>68</v>
      </c>
      <c r="N32" s="5">
        <f>THREE!$H28</f>
        <v>82</v>
      </c>
      <c r="O32" s="5">
        <f>SMARTFREN!$H28</f>
        <v>0</v>
      </c>
      <c r="P32" s="5">
        <f>TSEL!$I28</f>
        <v>287</v>
      </c>
      <c r="Q32" s="5">
        <f>XL!$I28</f>
        <v>124</v>
      </c>
      <c r="R32" s="5">
        <f>INDOSAT!$I28</f>
        <v>64</v>
      </c>
      <c r="S32" s="5">
        <f>THREE!$I28</f>
        <v>82</v>
      </c>
      <c r="T32" s="5">
        <f>SMARTFREN!$I28</f>
        <v>3</v>
      </c>
      <c r="U32" s="5">
        <f t="shared" si="2"/>
        <v>878</v>
      </c>
      <c r="V32" s="5">
        <f t="shared" si="3"/>
        <v>313</v>
      </c>
      <c r="W32" s="5">
        <f t="shared" si="4"/>
        <v>205</v>
      </c>
      <c r="X32" s="5">
        <f t="shared" si="5"/>
        <v>249</v>
      </c>
      <c r="Y32" s="5">
        <f t="shared" si="6"/>
        <v>3</v>
      </c>
      <c r="Z32" s="23">
        <f t="shared" si="7"/>
        <v>0.53276699029126218</v>
      </c>
      <c r="AA32" s="23">
        <f t="shared" si="8"/>
        <v>0.18992718446601942</v>
      </c>
      <c r="AB32" s="23">
        <f t="shared" si="9"/>
        <v>0.12439320388349515</v>
      </c>
      <c r="AC32" s="23">
        <f t="shared" si="10"/>
        <v>0.15109223300970873</v>
      </c>
      <c r="AD32" s="23">
        <f t="shared" si="11"/>
        <v>1.8203883495145632E-3</v>
      </c>
      <c r="AF32" s="96" t="str">
        <f t="shared" si="12"/>
        <v>WIN</v>
      </c>
      <c r="AG32" s="96" t="str">
        <f t="shared" si="13"/>
        <v>WIN</v>
      </c>
      <c r="AH32" s="44"/>
      <c r="AI32" s="44"/>
      <c r="AJ32" s="44"/>
    </row>
    <row r="33" spans="1:36" x14ac:dyDescent="0.25">
      <c r="A33" s="1" t="s">
        <v>1</v>
      </c>
      <c r="B33" s="1" t="s">
        <v>247</v>
      </c>
      <c r="C33" s="1" t="s">
        <v>255</v>
      </c>
      <c r="D33" s="1" t="s">
        <v>46</v>
      </c>
      <c r="E33" s="1" t="str">
        <f t="shared" si="0"/>
        <v>SAMARINDA OUTER-KOTA SAMARINDA</v>
      </c>
      <c r="F33" s="5">
        <f>TSEL!$G29</f>
        <v>87</v>
      </c>
      <c r="G33" s="5">
        <f>XL!$G29</f>
        <v>0</v>
      </c>
      <c r="H33" s="5">
        <f>INDOSAT!$G29</f>
        <v>0</v>
      </c>
      <c r="I33" s="5">
        <f>THREE!$G29</f>
        <v>31</v>
      </c>
      <c r="J33" s="5">
        <f>SMARTFREN!$G29</f>
        <v>0</v>
      </c>
      <c r="K33" s="5">
        <f>TSEL!$H29</f>
        <v>93</v>
      </c>
      <c r="L33" s="5">
        <f>XL!$H29</f>
        <v>0</v>
      </c>
      <c r="M33" s="5">
        <f>INDOSAT!$H29</f>
        <v>0</v>
      </c>
      <c r="N33" s="5">
        <f>THREE!$H29</f>
        <v>30</v>
      </c>
      <c r="O33" s="5">
        <f>SMARTFREN!$H29</f>
        <v>0</v>
      </c>
      <c r="P33" s="5">
        <f>TSEL!$I29</f>
        <v>94</v>
      </c>
      <c r="Q33" s="5">
        <f>XL!$I29</f>
        <v>42</v>
      </c>
      <c r="R33" s="5">
        <f>INDOSAT!$I29</f>
        <v>23</v>
      </c>
      <c r="S33" s="5">
        <f>THREE!$I29</f>
        <v>30</v>
      </c>
      <c r="T33" s="5">
        <f>SMARTFREN!$I29</f>
        <v>2</v>
      </c>
      <c r="U33" s="5">
        <f t="shared" si="2"/>
        <v>274</v>
      </c>
      <c r="V33" s="5">
        <f t="shared" si="3"/>
        <v>42</v>
      </c>
      <c r="W33" s="5">
        <f t="shared" si="4"/>
        <v>23</v>
      </c>
      <c r="X33" s="5">
        <f t="shared" si="5"/>
        <v>91</v>
      </c>
      <c r="Y33" s="5">
        <f t="shared" si="6"/>
        <v>2</v>
      </c>
      <c r="Z33" s="23">
        <f t="shared" si="7"/>
        <v>0.6342592592592593</v>
      </c>
      <c r="AA33" s="23">
        <f t="shared" si="8"/>
        <v>9.7222222222222224E-2</v>
      </c>
      <c r="AB33" s="23">
        <f t="shared" si="9"/>
        <v>5.3240740740740741E-2</v>
      </c>
      <c r="AC33" s="23">
        <f t="shared" si="10"/>
        <v>0.21064814814814814</v>
      </c>
      <c r="AD33" s="23">
        <f t="shared" si="11"/>
        <v>4.6296296296296294E-3</v>
      </c>
      <c r="AF33" s="96" t="str">
        <f t="shared" si="12"/>
        <v>WIN</v>
      </c>
      <c r="AG33" s="96" t="str">
        <f t="shared" si="13"/>
        <v>WIN</v>
      </c>
      <c r="AH33" s="44"/>
      <c r="AI33" s="44"/>
      <c r="AJ33" s="44"/>
    </row>
    <row r="34" spans="1:36" x14ac:dyDescent="0.25">
      <c r="A34" s="1" t="s">
        <v>1</v>
      </c>
      <c r="B34" s="1" t="s">
        <v>240</v>
      </c>
      <c r="C34" s="1" t="s">
        <v>66</v>
      </c>
      <c r="D34" s="1" t="s">
        <v>47</v>
      </c>
      <c r="E34" s="1" t="str">
        <f t="shared" si="0"/>
        <v>SAMBAS-KOTA SINGKAWANG</v>
      </c>
      <c r="F34" s="5">
        <f>TSEL!$G30</f>
        <v>77</v>
      </c>
      <c r="G34" s="5">
        <f>XL!$G30</f>
        <v>12</v>
      </c>
      <c r="H34" s="5">
        <f>INDOSAT!$G30</f>
        <v>24</v>
      </c>
      <c r="I34" s="5">
        <f>THREE!$G30</f>
        <v>51</v>
      </c>
      <c r="J34" s="5">
        <f>SMARTFREN!$G30</f>
        <v>0</v>
      </c>
      <c r="K34" s="5">
        <f>TSEL!$H30</f>
        <v>75</v>
      </c>
      <c r="L34" s="5">
        <f>XL!$H30</f>
        <v>31</v>
      </c>
      <c r="M34" s="5">
        <f>INDOSAT!$H30</f>
        <v>21</v>
      </c>
      <c r="N34" s="5">
        <f>THREE!$H30</f>
        <v>51</v>
      </c>
      <c r="O34" s="5">
        <f>SMARTFREN!$H30</f>
        <v>0</v>
      </c>
      <c r="P34" s="5">
        <f>TSEL!$I30</f>
        <v>71</v>
      </c>
      <c r="Q34" s="5">
        <f>XL!$I30</f>
        <v>40</v>
      </c>
      <c r="R34" s="5">
        <f>INDOSAT!$I30</f>
        <v>24</v>
      </c>
      <c r="S34" s="5">
        <f>THREE!$I30</f>
        <v>56</v>
      </c>
      <c r="T34" s="5">
        <f>SMARTFREN!$I30</f>
        <v>2</v>
      </c>
      <c r="U34" s="5">
        <f t="shared" si="2"/>
        <v>223</v>
      </c>
      <c r="V34" s="5">
        <f t="shared" si="3"/>
        <v>83</v>
      </c>
      <c r="W34" s="5">
        <f t="shared" si="4"/>
        <v>69</v>
      </c>
      <c r="X34" s="5">
        <f t="shared" si="5"/>
        <v>158</v>
      </c>
      <c r="Y34" s="5">
        <f t="shared" si="6"/>
        <v>2</v>
      </c>
      <c r="Z34" s="23">
        <f t="shared" si="7"/>
        <v>0.41682242990654206</v>
      </c>
      <c r="AA34" s="23">
        <f t="shared" si="8"/>
        <v>0.15514018691588785</v>
      </c>
      <c r="AB34" s="23">
        <f t="shared" si="9"/>
        <v>0.12897196261682242</v>
      </c>
      <c r="AC34" s="23">
        <f t="shared" si="10"/>
        <v>0.29532710280373831</v>
      </c>
      <c r="AD34" s="23">
        <f t="shared" si="11"/>
        <v>3.7383177570093459E-3</v>
      </c>
      <c r="AF34" s="96" t="str">
        <f t="shared" si="12"/>
        <v>WIN</v>
      </c>
      <c r="AG34" s="96" t="str">
        <f t="shared" si="13"/>
        <v>WIN</v>
      </c>
      <c r="AH34" s="44"/>
      <c r="AI34" s="44"/>
      <c r="AJ34" s="44"/>
    </row>
    <row r="35" spans="1:36" x14ac:dyDescent="0.25">
      <c r="A35" s="1" t="s">
        <v>1</v>
      </c>
      <c r="B35" s="1" t="s">
        <v>241</v>
      </c>
      <c r="C35" s="1" t="s">
        <v>242</v>
      </c>
      <c r="D35" s="1" t="s">
        <v>48</v>
      </c>
      <c r="E35" s="1" t="str">
        <f t="shared" si="0"/>
        <v>KALTARA-KOTA TARAKAN</v>
      </c>
      <c r="F35" s="5">
        <f>TSEL!$G31</f>
        <v>78</v>
      </c>
      <c r="G35" s="5">
        <f>XL!$G31</f>
        <v>16</v>
      </c>
      <c r="H35" s="5">
        <f>INDOSAT!$G31</f>
        <v>18</v>
      </c>
      <c r="I35" s="5">
        <f>THREE!$G31</f>
        <v>0</v>
      </c>
      <c r="J35" s="5">
        <f>SMARTFREN!$G31</f>
        <v>0</v>
      </c>
      <c r="K35" s="5">
        <f>TSEL!$H31</f>
        <v>103</v>
      </c>
      <c r="L35" s="5">
        <f>XL!$H31</f>
        <v>26</v>
      </c>
      <c r="M35" s="5">
        <f>INDOSAT!$H31</f>
        <v>0</v>
      </c>
      <c r="N35" s="5">
        <f>THREE!$H31</f>
        <v>0</v>
      </c>
      <c r="O35" s="5">
        <f>SMARTFREN!$H31</f>
        <v>0</v>
      </c>
      <c r="P35" s="5">
        <f>TSEL!$I31</f>
        <v>105</v>
      </c>
      <c r="Q35" s="5">
        <f>XL!$I31</f>
        <v>16</v>
      </c>
      <c r="R35" s="5">
        <f>INDOSAT!$I31</f>
        <v>17</v>
      </c>
      <c r="S35" s="5">
        <f>THREE!$I31</f>
        <v>0</v>
      </c>
      <c r="T35" s="5">
        <f>SMARTFREN!$I31</f>
        <v>0</v>
      </c>
      <c r="U35" s="5">
        <f t="shared" si="2"/>
        <v>286</v>
      </c>
      <c r="V35" s="5">
        <f t="shared" si="3"/>
        <v>58</v>
      </c>
      <c r="W35" s="5">
        <f t="shared" si="4"/>
        <v>35</v>
      </c>
      <c r="X35" s="5">
        <f t="shared" si="5"/>
        <v>0</v>
      </c>
      <c r="Y35" s="5">
        <f t="shared" si="6"/>
        <v>0</v>
      </c>
      <c r="Z35" s="23">
        <f t="shared" si="7"/>
        <v>0.75461741424802109</v>
      </c>
      <c r="AA35" s="23">
        <f t="shared" si="8"/>
        <v>0.15303430079155672</v>
      </c>
      <c r="AB35" s="23">
        <f t="shared" si="9"/>
        <v>9.2348284960422161E-2</v>
      </c>
      <c r="AC35" s="23">
        <f t="shared" si="10"/>
        <v>0</v>
      </c>
      <c r="AD35" s="23">
        <f t="shared" si="11"/>
        <v>0</v>
      </c>
      <c r="AF35" s="96" t="str">
        <f t="shared" si="12"/>
        <v>WIN</v>
      </c>
      <c r="AG35" s="96" t="str">
        <f t="shared" si="13"/>
        <v>WIN</v>
      </c>
      <c r="AH35" s="44"/>
      <c r="AI35" s="44"/>
      <c r="AJ35" s="44"/>
    </row>
    <row r="36" spans="1:36" x14ac:dyDescent="0.25">
      <c r="A36" s="1" t="s">
        <v>1</v>
      </c>
      <c r="B36" s="1" t="s">
        <v>238</v>
      </c>
      <c r="C36" s="1" t="s">
        <v>243</v>
      </c>
      <c r="D36" s="1" t="s">
        <v>49</v>
      </c>
      <c r="E36" s="1" t="str">
        <f t="shared" si="0"/>
        <v>KOTAWARINGIN RAYA-KOTA WARINGIN BARAT</v>
      </c>
      <c r="F36" s="5">
        <f>TSEL!$G32</f>
        <v>136</v>
      </c>
      <c r="G36" s="5">
        <f>XL!$G32</f>
        <v>34</v>
      </c>
      <c r="H36" s="5">
        <f>INDOSAT!$G32</f>
        <v>36</v>
      </c>
      <c r="I36" s="5">
        <f>THREE!$G32</f>
        <v>0</v>
      </c>
      <c r="J36" s="5">
        <f>SMARTFREN!$G32</f>
        <v>0</v>
      </c>
      <c r="K36" s="5">
        <f>TSEL!$H32</f>
        <v>127</v>
      </c>
      <c r="L36" s="5">
        <f>XL!$H32</f>
        <v>33</v>
      </c>
      <c r="M36" s="5">
        <f>INDOSAT!$H32</f>
        <v>36</v>
      </c>
      <c r="N36" s="5">
        <f>THREE!$H32</f>
        <v>0</v>
      </c>
      <c r="O36" s="5">
        <f>SMARTFREN!$H32</f>
        <v>0</v>
      </c>
      <c r="P36" s="5">
        <f>TSEL!$I32</f>
        <v>120</v>
      </c>
      <c r="Q36" s="5">
        <f>XL!$I32</f>
        <v>32</v>
      </c>
      <c r="R36" s="5">
        <f>INDOSAT!$I32</f>
        <v>41</v>
      </c>
      <c r="S36" s="5">
        <f>THREE!$I32</f>
        <v>0</v>
      </c>
      <c r="T36" s="5">
        <f>SMARTFREN!$I32</f>
        <v>0</v>
      </c>
      <c r="U36" s="5">
        <f t="shared" si="2"/>
        <v>383</v>
      </c>
      <c r="V36" s="5">
        <f t="shared" si="3"/>
        <v>99</v>
      </c>
      <c r="W36" s="5">
        <f t="shared" si="4"/>
        <v>113</v>
      </c>
      <c r="X36" s="5">
        <f t="shared" si="5"/>
        <v>0</v>
      </c>
      <c r="Y36" s="5">
        <f t="shared" si="6"/>
        <v>0</v>
      </c>
      <c r="Z36" s="23">
        <f t="shared" si="7"/>
        <v>0.64369747899159668</v>
      </c>
      <c r="AA36" s="23">
        <f t="shared" si="8"/>
        <v>0.16638655462184873</v>
      </c>
      <c r="AB36" s="23">
        <f t="shared" si="9"/>
        <v>0.18991596638655461</v>
      </c>
      <c r="AC36" s="23">
        <f t="shared" si="10"/>
        <v>0</v>
      </c>
      <c r="AD36" s="23">
        <f t="shared" si="11"/>
        <v>0</v>
      </c>
      <c r="AF36" s="96" t="str">
        <f t="shared" si="12"/>
        <v>WIN</v>
      </c>
      <c r="AG36" s="96" t="str">
        <f t="shared" si="13"/>
        <v>WIN</v>
      </c>
      <c r="AH36" s="44"/>
      <c r="AI36" s="44"/>
      <c r="AJ36" s="44"/>
    </row>
    <row r="37" spans="1:36" x14ac:dyDescent="0.25">
      <c r="A37" s="1" t="s">
        <v>1</v>
      </c>
      <c r="B37" s="1" t="s">
        <v>238</v>
      </c>
      <c r="C37" s="1" t="s">
        <v>243</v>
      </c>
      <c r="D37" s="1" t="s">
        <v>50</v>
      </c>
      <c r="E37" s="1" t="str">
        <f t="shared" si="0"/>
        <v>KOTAWARINGIN RAYA-KOTA WARINGIN TIMUR</v>
      </c>
      <c r="F37" s="5">
        <f>TSEL!$G33</f>
        <v>184</v>
      </c>
      <c r="G37" s="5">
        <f>XL!$G33</f>
        <v>47</v>
      </c>
      <c r="H37" s="5">
        <f>INDOSAT!$G33</f>
        <v>57</v>
      </c>
      <c r="I37" s="5">
        <f>THREE!$G33</f>
        <v>0</v>
      </c>
      <c r="J37" s="5">
        <f>SMARTFREN!$G33</f>
        <v>0</v>
      </c>
      <c r="K37" s="5">
        <f>TSEL!$H33</f>
        <v>158</v>
      </c>
      <c r="L37" s="5">
        <f>XL!$H33</f>
        <v>29</v>
      </c>
      <c r="M37" s="5">
        <f>INDOSAT!$H33</f>
        <v>57</v>
      </c>
      <c r="N37" s="5">
        <f>THREE!$H33</f>
        <v>0</v>
      </c>
      <c r="O37" s="5">
        <f>SMARTFREN!$H33</f>
        <v>0</v>
      </c>
      <c r="P37" s="5">
        <f>TSEL!$I33</f>
        <v>180</v>
      </c>
      <c r="Q37" s="5">
        <f>XL!$I33</f>
        <v>41</v>
      </c>
      <c r="R37" s="5">
        <f>INDOSAT!$I33</f>
        <v>58</v>
      </c>
      <c r="S37" s="5">
        <f>THREE!$I33</f>
        <v>0</v>
      </c>
      <c r="T37" s="5">
        <f>SMARTFREN!$I33</f>
        <v>0</v>
      </c>
      <c r="U37" s="5">
        <f t="shared" si="2"/>
        <v>522</v>
      </c>
      <c r="V37" s="5">
        <f t="shared" si="3"/>
        <v>117</v>
      </c>
      <c r="W37" s="5">
        <f t="shared" si="4"/>
        <v>172</v>
      </c>
      <c r="X37" s="5">
        <f t="shared" si="5"/>
        <v>0</v>
      </c>
      <c r="Y37" s="5">
        <f t="shared" si="6"/>
        <v>0</v>
      </c>
      <c r="Z37" s="23">
        <f t="shared" si="7"/>
        <v>0.64364981504315655</v>
      </c>
      <c r="AA37" s="23">
        <f t="shared" si="8"/>
        <v>0.1442663378545006</v>
      </c>
      <c r="AB37" s="23">
        <f t="shared" si="9"/>
        <v>0.21208384710234279</v>
      </c>
      <c r="AC37" s="23">
        <f t="shared" si="10"/>
        <v>0</v>
      </c>
      <c r="AD37" s="23">
        <f t="shared" si="11"/>
        <v>0</v>
      </c>
      <c r="AF37" s="96" t="str">
        <f t="shared" si="12"/>
        <v>WIN</v>
      </c>
      <c r="AG37" s="96" t="str">
        <f t="shared" si="13"/>
        <v>WIN</v>
      </c>
      <c r="AH37" s="44"/>
      <c r="AI37" s="44"/>
      <c r="AJ37" s="44"/>
    </row>
    <row r="38" spans="1:36" x14ac:dyDescent="0.25">
      <c r="A38" s="1" t="s">
        <v>1</v>
      </c>
      <c r="B38" s="1" t="s">
        <v>240</v>
      </c>
      <c r="C38" s="1" t="s">
        <v>244</v>
      </c>
      <c r="D38" s="1" t="s">
        <v>51</v>
      </c>
      <c r="E38" s="1" t="str">
        <f t="shared" si="0"/>
        <v>KETAPANG KUBU RAYA-KUBU RAYA</v>
      </c>
      <c r="F38" s="5">
        <f>TSEL!$G34</f>
        <v>126</v>
      </c>
      <c r="G38" s="5">
        <f>XL!$G34</f>
        <v>24</v>
      </c>
      <c r="H38" s="5">
        <f>INDOSAT!$G34</f>
        <v>40</v>
      </c>
      <c r="I38" s="5">
        <f>THREE!$G34</f>
        <v>67</v>
      </c>
      <c r="J38" s="5">
        <f>SMARTFREN!$G34</f>
        <v>0</v>
      </c>
      <c r="K38" s="5">
        <f>TSEL!$H34</f>
        <v>102</v>
      </c>
      <c r="L38" s="5">
        <f>XL!$H34</f>
        <v>50</v>
      </c>
      <c r="M38" s="5">
        <f>INDOSAT!$H34</f>
        <v>23</v>
      </c>
      <c r="N38" s="5">
        <f>THREE!$H34</f>
        <v>59</v>
      </c>
      <c r="O38" s="5">
        <f>SMARTFREN!$H34</f>
        <v>0</v>
      </c>
      <c r="P38" s="5">
        <f>TSEL!$I34</f>
        <v>113</v>
      </c>
      <c r="Q38" s="5">
        <f>XL!$I34</f>
        <v>58</v>
      </c>
      <c r="R38" s="5">
        <f>INDOSAT!$I34</f>
        <v>43</v>
      </c>
      <c r="S38" s="5">
        <f>THREE!$I34</f>
        <v>86</v>
      </c>
      <c r="T38" s="5">
        <f>SMARTFREN!$I34</f>
        <v>6</v>
      </c>
      <c r="U38" s="5">
        <f t="shared" si="2"/>
        <v>341</v>
      </c>
      <c r="V38" s="5">
        <f t="shared" si="3"/>
        <v>132</v>
      </c>
      <c r="W38" s="5">
        <f t="shared" si="4"/>
        <v>106</v>
      </c>
      <c r="X38" s="5">
        <f t="shared" si="5"/>
        <v>212</v>
      </c>
      <c r="Y38" s="5">
        <f t="shared" si="6"/>
        <v>6</v>
      </c>
      <c r="Z38" s="23">
        <f t="shared" si="7"/>
        <v>0.42785445420326224</v>
      </c>
      <c r="AA38" s="23">
        <f t="shared" si="8"/>
        <v>0.16562107904642409</v>
      </c>
      <c r="AB38" s="23">
        <f t="shared" si="9"/>
        <v>0.1329987452948557</v>
      </c>
      <c r="AC38" s="23">
        <f t="shared" si="10"/>
        <v>0.26599749058971139</v>
      </c>
      <c r="AD38" s="23">
        <f t="shared" si="11"/>
        <v>7.5282308657465494E-3</v>
      </c>
      <c r="AF38" s="96" t="str">
        <f t="shared" si="12"/>
        <v>WIN</v>
      </c>
      <c r="AG38" s="96" t="str">
        <f t="shared" si="13"/>
        <v>WIN</v>
      </c>
      <c r="AH38" s="44"/>
      <c r="AI38" s="44"/>
      <c r="AJ38" s="44"/>
    </row>
    <row r="39" spans="1:36" x14ac:dyDescent="0.25">
      <c r="A39" s="1" t="s">
        <v>1</v>
      </c>
      <c r="B39" s="1" t="s">
        <v>247</v>
      </c>
      <c r="C39" s="1" t="s">
        <v>249</v>
      </c>
      <c r="D39" s="1" t="s">
        <v>52</v>
      </c>
      <c r="E39" s="1" t="str">
        <f t="shared" ref="E39:E70" si="14">C39&amp;"-"&amp;D39</f>
        <v>KUTAI-KUTAI BARAT</v>
      </c>
      <c r="F39" s="5">
        <f>TSEL!$G35</f>
        <v>69</v>
      </c>
      <c r="G39" s="5">
        <f>XL!$G35</f>
        <v>12</v>
      </c>
      <c r="H39" s="5">
        <f>INDOSAT!$G35</f>
        <v>21</v>
      </c>
      <c r="I39" s="5">
        <f>THREE!$G35</f>
        <v>0</v>
      </c>
      <c r="J39" s="5">
        <f>SMARTFREN!$G35</f>
        <v>0</v>
      </c>
      <c r="K39" s="5">
        <f>TSEL!$H35</f>
        <v>70</v>
      </c>
      <c r="L39" s="5">
        <f>XL!$H35</f>
        <v>20</v>
      </c>
      <c r="M39" s="5">
        <f>INDOSAT!$H35</f>
        <v>1</v>
      </c>
      <c r="N39" s="5">
        <f>THREE!$H35</f>
        <v>0</v>
      </c>
      <c r="O39" s="5">
        <f>SMARTFREN!$H35</f>
        <v>0</v>
      </c>
      <c r="P39" s="5">
        <f>TSEL!$I35</f>
        <v>75</v>
      </c>
      <c r="Q39" s="5">
        <f>XL!$I35</f>
        <v>3</v>
      </c>
      <c r="R39" s="5">
        <f>INDOSAT!$I35</f>
        <v>22</v>
      </c>
      <c r="S39" s="5">
        <f>THREE!$I35</f>
        <v>0</v>
      </c>
      <c r="T39" s="5">
        <f>SMARTFREN!$I35</f>
        <v>0</v>
      </c>
      <c r="U39" s="5">
        <f t="shared" si="2"/>
        <v>214</v>
      </c>
      <c r="V39" s="5">
        <f t="shared" si="3"/>
        <v>35</v>
      </c>
      <c r="W39" s="5">
        <f t="shared" si="4"/>
        <v>44</v>
      </c>
      <c r="X39" s="5">
        <f t="shared" si="5"/>
        <v>0</v>
      </c>
      <c r="Y39" s="5">
        <f t="shared" si="6"/>
        <v>0</v>
      </c>
      <c r="Z39" s="23">
        <f t="shared" si="7"/>
        <v>0.7303754266211604</v>
      </c>
      <c r="AA39" s="23">
        <f t="shared" si="8"/>
        <v>0.11945392491467577</v>
      </c>
      <c r="AB39" s="23">
        <f t="shared" si="9"/>
        <v>0.15017064846416384</v>
      </c>
      <c r="AC39" s="23">
        <f t="shared" si="10"/>
        <v>0</v>
      </c>
      <c r="AD39" s="23">
        <f t="shared" si="11"/>
        <v>0</v>
      </c>
      <c r="AF39" s="96" t="str">
        <f t="shared" si="12"/>
        <v>WIN</v>
      </c>
      <c r="AG39" s="96" t="str">
        <f t="shared" si="13"/>
        <v>WIN</v>
      </c>
      <c r="AH39" s="44"/>
      <c r="AI39" s="44"/>
      <c r="AJ39" s="44"/>
    </row>
    <row r="40" spans="1:36" x14ac:dyDescent="0.25">
      <c r="A40" s="1" t="s">
        <v>1</v>
      </c>
      <c r="B40" s="1" t="s">
        <v>247</v>
      </c>
      <c r="C40" s="1" t="s">
        <v>249</v>
      </c>
      <c r="D40" s="1" t="s">
        <v>53</v>
      </c>
      <c r="E40" s="1" t="str">
        <f t="shared" si="14"/>
        <v>KUTAI-KUTAI KARTANEGARA</v>
      </c>
      <c r="F40" s="5">
        <f>TSEL!$G36</f>
        <v>291</v>
      </c>
      <c r="G40" s="5">
        <f>XL!$G36</f>
        <v>52</v>
      </c>
      <c r="H40" s="5">
        <f>INDOSAT!$G36</f>
        <v>82</v>
      </c>
      <c r="I40" s="5">
        <f>THREE!$G36</f>
        <v>87</v>
      </c>
      <c r="J40" s="5">
        <f>SMARTFREN!$G36</f>
        <v>0</v>
      </c>
      <c r="K40" s="5">
        <f>TSEL!$H36</f>
        <v>286</v>
      </c>
      <c r="L40" s="5">
        <f>XL!$H36</f>
        <v>88</v>
      </c>
      <c r="M40" s="5">
        <f>INDOSAT!$H36</f>
        <v>56</v>
      </c>
      <c r="N40" s="5">
        <f>THREE!$H36</f>
        <v>34</v>
      </c>
      <c r="O40" s="5">
        <f>SMARTFREN!$H36</f>
        <v>0</v>
      </c>
      <c r="P40" s="5">
        <f>TSEL!$I36</f>
        <v>303</v>
      </c>
      <c r="Q40" s="5">
        <f>XL!$I36</f>
        <v>87</v>
      </c>
      <c r="R40" s="5">
        <f>INDOSAT!$I36</f>
        <v>87</v>
      </c>
      <c r="S40" s="5">
        <f>THREE!$I36</f>
        <v>80</v>
      </c>
      <c r="T40" s="5">
        <f>SMARTFREN!$I36</f>
        <v>0</v>
      </c>
      <c r="U40" s="5">
        <f t="shared" si="2"/>
        <v>880</v>
      </c>
      <c r="V40" s="5">
        <f t="shared" si="3"/>
        <v>227</v>
      </c>
      <c r="W40" s="5">
        <f t="shared" si="4"/>
        <v>225</v>
      </c>
      <c r="X40" s="5">
        <f t="shared" si="5"/>
        <v>201</v>
      </c>
      <c r="Y40" s="5">
        <f t="shared" si="6"/>
        <v>0</v>
      </c>
      <c r="Z40" s="23">
        <f t="shared" si="7"/>
        <v>0.57403783431180688</v>
      </c>
      <c r="AA40" s="23">
        <f t="shared" si="8"/>
        <v>0.14807566862361382</v>
      </c>
      <c r="AB40" s="23">
        <f t="shared" si="9"/>
        <v>0.14677103718199608</v>
      </c>
      <c r="AC40" s="23">
        <f t="shared" si="10"/>
        <v>0.13111545988258316</v>
      </c>
      <c r="AD40" s="23">
        <f t="shared" si="11"/>
        <v>0</v>
      </c>
      <c r="AF40" s="96" t="str">
        <f t="shared" si="12"/>
        <v>WIN</v>
      </c>
      <c r="AG40" s="96" t="str">
        <f t="shared" si="13"/>
        <v>WIN</v>
      </c>
      <c r="AH40" s="44"/>
      <c r="AI40" s="44"/>
      <c r="AJ40" s="44"/>
    </row>
    <row r="41" spans="1:36" x14ac:dyDescent="0.25">
      <c r="A41" s="1" t="s">
        <v>1</v>
      </c>
      <c r="B41" s="1" t="s">
        <v>247</v>
      </c>
      <c r="C41" s="1" t="s">
        <v>248</v>
      </c>
      <c r="D41" s="1" t="s">
        <v>54</v>
      </c>
      <c r="E41" s="1" t="str">
        <f t="shared" si="14"/>
        <v>BONTANG-KUTAI TIMUR</v>
      </c>
      <c r="F41" s="5">
        <f>TSEL!$G37</f>
        <v>162</v>
      </c>
      <c r="G41" s="5">
        <f>XL!$G37</f>
        <v>34</v>
      </c>
      <c r="H41" s="5">
        <f>INDOSAT!$G37</f>
        <v>28</v>
      </c>
      <c r="I41" s="5">
        <f>THREE!$G37</f>
        <v>22</v>
      </c>
      <c r="J41" s="5">
        <f>SMARTFREN!$G37</f>
        <v>0</v>
      </c>
      <c r="K41" s="5">
        <f>TSEL!$H37</f>
        <v>148</v>
      </c>
      <c r="L41" s="5">
        <f>XL!$H37</f>
        <v>36</v>
      </c>
      <c r="M41" s="5">
        <f>INDOSAT!$H37</f>
        <v>8</v>
      </c>
      <c r="N41" s="5">
        <f>THREE!$H37</f>
        <v>14</v>
      </c>
      <c r="O41" s="5">
        <f>SMARTFREN!$H37</f>
        <v>0</v>
      </c>
      <c r="P41" s="5">
        <f>TSEL!$I37</f>
        <v>164</v>
      </c>
      <c r="Q41" s="5">
        <f>XL!$I37</f>
        <v>53</v>
      </c>
      <c r="R41" s="5">
        <f>INDOSAT!$I37</f>
        <v>29</v>
      </c>
      <c r="S41" s="5">
        <f>THREE!$I37</f>
        <v>9</v>
      </c>
      <c r="T41" s="5">
        <f>SMARTFREN!$I37</f>
        <v>0</v>
      </c>
      <c r="U41" s="5">
        <f t="shared" si="2"/>
        <v>474</v>
      </c>
      <c r="V41" s="5">
        <f t="shared" si="3"/>
        <v>123</v>
      </c>
      <c r="W41" s="5">
        <f t="shared" si="4"/>
        <v>65</v>
      </c>
      <c r="X41" s="5">
        <f t="shared" si="5"/>
        <v>45</v>
      </c>
      <c r="Y41" s="5">
        <f t="shared" si="6"/>
        <v>0</v>
      </c>
      <c r="Z41" s="23">
        <f t="shared" si="7"/>
        <v>0.67043847241867038</v>
      </c>
      <c r="AA41" s="23">
        <f t="shared" si="8"/>
        <v>0.17397454031117399</v>
      </c>
      <c r="AB41" s="23">
        <f t="shared" si="9"/>
        <v>9.1937765205091934E-2</v>
      </c>
      <c r="AC41" s="23">
        <f t="shared" si="10"/>
        <v>6.3649222065063654E-2</v>
      </c>
      <c r="AD41" s="23">
        <f t="shared" si="11"/>
        <v>0</v>
      </c>
      <c r="AF41" s="96" t="str">
        <f t="shared" si="12"/>
        <v>WIN</v>
      </c>
      <c r="AG41" s="96" t="str">
        <f t="shared" si="13"/>
        <v>WIN</v>
      </c>
      <c r="AH41" s="44"/>
      <c r="AI41" s="44"/>
      <c r="AJ41" s="44"/>
    </row>
    <row r="42" spans="1:36" x14ac:dyDescent="0.25">
      <c r="A42" s="1" t="s">
        <v>1</v>
      </c>
      <c r="B42" s="1" t="s">
        <v>238</v>
      </c>
      <c r="C42" s="1" t="s">
        <v>243</v>
      </c>
      <c r="D42" s="1" t="s">
        <v>55</v>
      </c>
      <c r="E42" s="1" t="str">
        <f t="shared" si="14"/>
        <v>KOTAWARINGIN RAYA-LAMANDAU</v>
      </c>
      <c r="F42" s="5">
        <f>TSEL!$G38</f>
        <v>31</v>
      </c>
      <c r="G42" s="5">
        <f>XL!$G38</f>
        <v>4</v>
      </c>
      <c r="H42" s="5">
        <f>INDOSAT!$G38</f>
        <v>8</v>
      </c>
      <c r="I42" s="5">
        <f>THREE!$G38</f>
        <v>0</v>
      </c>
      <c r="J42" s="5">
        <f>SMARTFREN!$G38</f>
        <v>0</v>
      </c>
      <c r="K42" s="5">
        <f>TSEL!$H38</f>
        <v>26</v>
      </c>
      <c r="L42" s="5">
        <f>XL!$H38</f>
        <v>3</v>
      </c>
      <c r="M42" s="5">
        <f>INDOSAT!$H38</f>
        <v>8</v>
      </c>
      <c r="N42" s="5">
        <f>THREE!$H38</f>
        <v>0</v>
      </c>
      <c r="O42" s="5">
        <f>SMARTFREN!$H38</f>
        <v>0</v>
      </c>
      <c r="P42" s="5">
        <f>TSEL!$I38</f>
        <v>29</v>
      </c>
      <c r="Q42" s="5">
        <f>XL!$I38</f>
        <v>0</v>
      </c>
      <c r="R42" s="5">
        <f>INDOSAT!$I38</f>
        <v>10</v>
      </c>
      <c r="S42" s="5">
        <f>THREE!$I38</f>
        <v>0</v>
      </c>
      <c r="T42" s="5">
        <f>SMARTFREN!$I38</f>
        <v>0</v>
      </c>
      <c r="U42" s="5">
        <f t="shared" si="2"/>
        <v>86</v>
      </c>
      <c r="V42" s="5">
        <f t="shared" si="3"/>
        <v>7</v>
      </c>
      <c r="W42" s="5">
        <f t="shared" si="4"/>
        <v>26</v>
      </c>
      <c r="X42" s="5">
        <f t="shared" si="5"/>
        <v>0</v>
      </c>
      <c r="Y42" s="5">
        <f t="shared" si="6"/>
        <v>0</v>
      </c>
      <c r="Z42" s="23">
        <f t="shared" si="7"/>
        <v>0.72268907563025209</v>
      </c>
      <c r="AA42" s="23">
        <f t="shared" si="8"/>
        <v>5.8823529411764705E-2</v>
      </c>
      <c r="AB42" s="23">
        <f t="shared" si="9"/>
        <v>0.21848739495798319</v>
      </c>
      <c r="AC42" s="23">
        <f t="shared" si="10"/>
        <v>0</v>
      </c>
      <c r="AD42" s="23">
        <f t="shared" si="11"/>
        <v>0</v>
      </c>
      <c r="AF42" s="96" t="str">
        <f t="shared" si="12"/>
        <v>WIN</v>
      </c>
      <c r="AG42" s="96" t="str">
        <f t="shared" si="13"/>
        <v>WIN</v>
      </c>
      <c r="AH42" s="44"/>
      <c r="AI42" s="44"/>
      <c r="AJ42" s="44"/>
    </row>
    <row r="43" spans="1:36" x14ac:dyDescent="0.25">
      <c r="A43" s="1" t="s">
        <v>1</v>
      </c>
      <c r="B43" s="1" t="s">
        <v>240</v>
      </c>
      <c r="C43" s="1" t="s">
        <v>66</v>
      </c>
      <c r="D43" s="1" t="s">
        <v>56</v>
      </c>
      <c r="E43" s="1" t="str">
        <f t="shared" si="14"/>
        <v>SAMBAS-LANDAK</v>
      </c>
      <c r="F43" s="5">
        <f>TSEL!$G39</f>
        <v>63</v>
      </c>
      <c r="G43" s="5">
        <f>XL!$G39</f>
        <v>14</v>
      </c>
      <c r="H43" s="5">
        <f>INDOSAT!$G39</f>
        <v>19</v>
      </c>
      <c r="I43" s="5">
        <f>THREE!$G39</f>
        <v>33</v>
      </c>
      <c r="J43" s="5">
        <f>SMARTFREN!$G39</f>
        <v>0</v>
      </c>
      <c r="K43" s="5">
        <f>TSEL!$H39</f>
        <v>41</v>
      </c>
      <c r="L43" s="5">
        <f>XL!$H39</f>
        <v>13</v>
      </c>
      <c r="M43" s="5">
        <f>INDOSAT!$H39</f>
        <v>3</v>
      </c>
      <c r="N43" s="5">
        <f>THREE!$H39</f>
        <v>14</v>
      </c>
      <c r="O43" s="5">
        <f>SMARTFREN!$H39</f>
        <v>0</v>
      </c>
      <c r="P43" s="5">
        <f>TSEL!$I39</f>
        <v>52</v>
      </c>
      <c r="Q43" s="5">
        <f>XL!$I39</f>
        <v>7</v>
      </c>
      <c r="R43" s="5">
        <f>INDOSAT!$I39</f>
        <v>16</v>
      </c>
      <c r="S43" s="5">
        <f>THREE!$I39</f>
        <v>16</v>
      </c>
      <c r="T43" s="5">
        <f>SMARTFREN!$I39</f>
        <v>0</v>
      </c>
      <c r="U43" s="5">
        <f t="shared" si="2"/>
        <v>156</v>
      </c>
      <c r="V43" s="5">
        <f t="shared" si="3"/>
        <v>34</v>
      </c>
      <c r="W43" s="5">
        <f t="shared" si="4"/>
        <v>38</v>
      </c>
      <c r="X43" s="5">
        <f t="shared" si="5"/>
        <v>63</v>
      </c>
      <c r="Y43" s="5">
        <f t="shared" si="6"/>
        <v>0</v>
      </c>
      <c r="Z43" s="23">
        <f t="shared" si="7"/>
        <v>0.53608247422680411</v>
      </c>
      <c r="AA43" s="23">
        <f t="shared" si="8"/>
        <v>0.11683848797250859</v>
      </c>
      <c r="AB43" s="23">
        <f t="shared" si="9"/>
        <v>0.13058419243986255</v>
      </c>
      <c r="AC43" s="23">
        <f t="shared" si="10"/>
        <v>0.21649484536082475</v>
      </c>
      <c r="AD43" s="23">
        <f t="shared" si="11"/>
        <v>0</v>
      </c>
      <c r="AF43" s="96" t="str">
        <f t="shared" si="12"/>
        <v>WIN</v>
      </c>
      <c r="AG43" s="96" t="str">
        <f t="shared" si="13"/>
        <v>WIN</v>
      </c>
      <c r="AH43" s="44"/>
      <c r="AI43" s="44"/>
      <c r="AJ43" s="44"/>
    </row>
    <row r="44" spans="1:36" x14ac:dyDescent="0.25">
      <c r="A44" s="1" t="s">
        <v>1</v>
      </c>
      <c r="B44" s="1" t="s">
        <v>247</v>
      </c>
      <c r="C44" s="1" t="s">
        <v>249</v>
      </c>
      <c r="D44" s="1" t="s">
        <v>57</v>
      </c>
      <c r="E44" s="1" t="str">
        <f t="shared" si="14"/>
        <v>KUTAI-MAHAKAM ULU</v>
      </c>
      <c r="F44" s="5">
        <f>TSEL!$G40</f>
        <v>9</v>
      </c>
      <c r="G44" s="5">
        <f>XL!$G40</f>
        <v>0</v>
      </c>
      <c r="H44" s="5">
        <f>INDOSAT!$G40</f>
        <v>0</v>
      </c>
      <c r="I44" s="5">
        <f>THREE!$G40</f>
        <v>0</v>
      </c>
      <c r="J44" s="5">
        <f>SMARTFREN!$G40</f>
        <v>0</v>
      </c>
      <c r="K44" s="5">
        <f>TSEL!$H40</f>
        <v>2</v>
      </c>
      <c r="L44" s="5">
        <f>XL!$H40</f>
        <v>0</v>
      </c>
      <c r="M44" s="5">
        <f>INDOSAT!$H40</f>
        <v>0</v>
      </c>
      <c r="N44" s="5">
        <f>THREE!$H40</f>
        <v>0</v>
      </c>
      <c r="O44" s="5">
        <f>SMARTFREN!$H40</f>
        <v>0</v>
      </c>
      <c r="P44" s="5">
        <f>TSEL!$I40</f>
        <v>8</v>
      </c>
      <c r="Q44" s="5">
        <f>XL!$I40</f>
        <v>0</v>
      </c>
      <c r="R44" s="5">
        <f>INDOSAT!$I40</f>
        <v>0</v>
      </c>
      <c r="S44" s="5">
        <f>THREE!$I40</f>
        <v>0</v>
      </c>
      <c r="T44" s="5">
        <f>SMARTFREN!$I40</f>
        <v>0</v>
      </c>
      <c r="U44" s="5">
        <f t="shared" si="2"/>
        <v>19</v>
      </c>
      <c r="V44" s="5">
        <f t="shared" si="3"/>
        <v>0</v>
      </c>
      <c r="W44" s="5">
        <f t="shared" si="4"/>
        <v>0</v>
      </c>
      <c r="X44" s="5">
        <f t="shared" si="5"/>
        <v>0</v>
      </c>
      <c r="Y44" s="5">
        <f t="shared" si="6"/>
        <v>0</v>
      </c>
      <c r="Z44" s="23">
        <f t="shared" si="7"/>
        <v>1</v>
      </c>
      <c r="AA44" s="23">
        <f t="shared" si="8"/>
        <v>0</v>
      </c>
      <c r="AB44" s="23">
        <f t="shared" si="9"/>
        <v>0</v>
      </c>
      <c r="AC44" s="23">
        <f t="shared" si="10"/>
        <v>0</v>
      </c>
      <c r="AD44" s="23">
        <f t="shared" si="11"/>
        <v>0</v>
      </c>
      <c r="AF44" s="96" t="str">
        <f t="shared" si="12"/>
        <v>WIN</v>
      </c>
      <c r="AG44" s="96" t="str">
        <f t="shared" si="13"/>
        <v>WIN</v>
      </c>
      <c r="AH44" s="44"/>
      <c r="AI44" s="44"/>
      <c r="AJ44" s="44"/>
    </row>
    <row r="45" spans="1:36" x14ac:dyDescent="0.25">
      <c r="A45" s="1" t="s">
        <v>1</v>
      </c>
      <c r="B45" s="1" t="s">
        <v>241</v>
      </c>
      <c r="C45" s="1" t="s">
        <v>242</v>
      </c>
      <c r="D45" s="1" t="s">
        <v>58</v>
      </c>
      <c r="E45" s="1" t="str">
        <f t="shared" si="14"/>
        <v>KALTARA-MALINAU</v>
      </c>
      <c r="F45" s="5">
        <f>TSEL!$G41</f>
        <v>35</v>
      </c>
      <c r="G45" s="5">
        <f>XL!$G41</f>
        <v>3</v>
      </c>
      <c r="H45" s="5">
        <f>INDOSAT!$G41</f>
        <v>30</v>
      </c>
      <c r="I45" s="5">
        <f>THREE!$G41</f>
        <v>0</v>
      </c>
      <c r="J45" s="5">
        <f>SMARTFREN!$G41</f>
        <v>0</v>
      </c>
      <c r="K45" s="5">
        <f>TSEL!$H41</f>
        <v>33</v>
      </c>
      <c r="L45" s="5">
        <f>XL!$H41</f>
        <v>6</v>
      </c>
      <c r="M45" s="5">
        <f>INDOSAT!$H41</f>
        <v>0</v>
      </c>
      <c r="N45" s="5">
        <f>THREE!$H41</f>
        <v>0</v>
      </c>
      <c r="O45" s="5">
        <f>SMARTFREN!$H41</f>
        <v>0</v>
      </c>
      <c r="P45" s="5">
        <f>TSEL!$I41</f>
        <v>32</v>
      </c>
      <c r="Q45" s="5">
        <f>XL!$I41</f>
        <v>8</v>
      </c>
      <c r="R45" s="5">
        <f>INDOSAT!$I41</f>
        <v>8</v>
      </c>
      <c r="S45" s="5">
        <f>THREE!$I41</f>
        <v>0</v>
      </c>
      <c r="T45" s="5">
        <f>SMARTFREN!$I41</f>
        <v>0</v>
      </c>
      <c r="U45" s="5">
        <f t="shared" si="2"/>
        <v>100</v>
      </c>
      <c r="V45" s="5">
        <f t="shared" si="3"/>
        <v>17</v>
      </c>
      <c r="W45" s="5">
        <f t="shared" si="4"/>
        <v>38</v>
      </c>
      <c r="X45" s="5">
        <f t="shared" si="5"/>
        <v>0</v>
      </c>
      <c r="Y45" s="5">
        <f t="shared" si="6"/>
        <v>0</v>
      </c>
      <c r="Z45" s="23">
        <f t="shared" si="7"/>
        <v>0.64516129032258063</v>
      </c>
      <c r="AA45" s="23">
        <f t="shared" si="8"/>
        <v>0.10967741935483871</v>
      </c>
      <c r="AB45" s="23">
        <f t="shared" si="9"/>
        <v>0.24516129032258063</v>
      </c>
      <c r="AC45" s="23">
        <f t="shared" si="10"/>
        <v>0</v>
      </c>
      <c r="AD45" s="23">
        <f t="shared" si="11"/>
        <v>0</v>
      </c>
      <c r="AF45" s="96" t="str">
        <f t="shared" si="12"/>
        <v>WIN</v>
      </c>
      <c r="AG45" s="96" t="str">
        <f t="shared" si="13"/>
        <v>WIN</v>
      </c>
      <c r="AH45" s="44"/>
      <c r="AI45" s="44"/>
      <c r="AJ45" s="44"/>
    </row>
    <row r="46" spans="1:36" x14ac:dyDescent="0.25">
      <c r="A46" s="1" t="s">
        <v>1</v>
      </c>
      <c r="B46" s="1" t="s">
        <v>240</v>
      </c>
      <c r="C46" s="1" t="s">
        <v>70</v>
      </c>
      <c r="D46" s="1" t="s">
        <v>59</v>
      </c>
      <c r="E46" s="1" t="str">
        <f t="shared" si="14"/>
        <v>SINTANG-MELAWI</v>
      </c>
      <c r="F46" s="5">
        <f>TSEL!$G42</f>
        <v>31</v>
      </c>
      <c r="G46" s="5">
        <f>XL!$G42</f>
        <v>2</v>
      </c>
      <c r="H46" s="5">
        <f>INDOSAT!$G42</f>
        <v>10</v>
      </c>
      <c r="I46" s="5">
        <f>THREE!$G42</f>
        <v>7</v>
      </c>
      <c r="J46" s="5">
        <f>SMARTFREN!$G42</f>
        <v>0</v>
      </c>
      <c r="K46" s="5">
        <f>TSEL!$H42</f>
        <v>24</v>
      </c>
      <c r="L46" s="5">
        <f>XL!$H42</f>
        <v>3</v>
      </c>
      <c r="M46" s="5">
        <f>INDOSAT!$H42</f>
        <v>4</v>
      </c>
      <c r="N46" s="5">
        <f>THREE!$H42</f>
        <v>3</v>
      </c>
      <c r="O46" s="5">
        <f>SMARTFREN!$H42</f>
        <v>0</v>
      </c>
      <c r="P46" s="5">
        <f>TSEL!$I42</f>
        <v>27</v>
      </c>
      <c r="Q46" s="5">
        <f>XL!$I42</f>
        <v>0</v>
      </c>
      <c r="R46" s="5">
        <f>INDOSAT!$I42</f>
        <v>8</v>
      </c>
      <c r="S46" s="5">
        <f>THREE!$I42</f>
        <v>2</v>
      </c>
      <c r="T46" s="5">
        <f>SMARTFREN!$I42</f>
        <v>0</v>
      </c>
      <c r="U46" s="5">
        <f t="shared" si="2"/>
        <v>82</v>
      </c>
      <c r="V46" s="5">
        <f t="shared" si="3"/>
        <v>5</v>
      </c>
      <c r="W46" s="5">
        <f t="shared" si="4"/>
        <v>22</v>
      </c>
      <c r="X46" s="5">
        <f t="shared" si="5"/>
        <v>12</v>
      </c>
      <c r="Y46" s="5">
        <f t="shared" si="6"/>
        <v>0</v>
      </c>
      <c r="Z46" s="23">
        <f t="shared" si="7"/>
        <v>0.6776859504132231</v>
      </c>
      <c r="AA46" s="23">
        <f t="shared" si="8"/>
        <v>4.1322314049586778E-2</v>
      </c>
      <c r="AB46" s="23">
        <f t="shared" si="9"/>
        <v>0.18181818181818182</v>
      </c>
      <c r="AC46" s="23">
        <f t="shared" si="10"/>
        <v>9.9173553719008267E-2</v>
      </c>
      <c r="AD46" s="23">
        <f t="shared" si="11"/>
        <v>0</v>
      </c>
      <c r="AF46" s="96" t="str">
        <f t="shared" si="12"/>
        <v>WIN</v>
      </c>
      <c r="AG46" s="96" t="str">
        <f t="shared" si="13"/>
        <v>WIN</v>
      </c>
      <c r="AH46" s="44"/>
      <c r="AI46" s="44"/>
      <c r="AJ46" s="44"/>
    </row>
    <row r="47" spans="1:36" x14ac:dyDescent="0.25">
      <c r="A47" s="1" t="s">
        <v>1</v>
      </c>
      <c r="B47" s="1" t="s">
        <v>240</v>
      </c>
      <c r="C47" s="1" t="s">
        <v>244</v>
      </c>
      <c r="D47" s="1" t="s">
        <v>60</v>
      </c>
      <c r="E47" s="1" t="str">
        <f t="shared" si="14"/>
        <v>KETAPANG KUBU RAYA-MEMPAWAH</v>
      </c>
      <c r="F47" s="5">
        <f>TSEL!$G43</f>
        <v>55</v>
      </c>
      <c r="G47" s="5">
        <f>XL!$G43</f>
        <v>3</v>
      </c>
      <c r="H47" s="5">
        <f>INDOSAT!$G43</f>
        <v>0</v>
      </c>
      <c r="I47" s="5">
        <f>THREE!$G43</f>
        <v>53</v>
      </c>
      <c r="J47" s="5">
        <f>SMARTFREN!$G43</f>
        <v>0</v>
      </c>
      <c r="K47" s="5">
        <f>TSEL!$H43</f>
        <v>46</v>
      </c>
      <c r="L47" s="5">
        <f>XL!$H43</f>
        <v>2</v>
      </c>
      <c r="M47" s="5">
        <f>INDOSAT!$H43</f>
        <v>0</v>
      </c>
      <c r="N47" s="5">
        <f>THREE!$H43</f>
        <v>36</v>
      </c>
      <c r="O47" s="5">
        <f>SMARTFREN!$H43</f>
        <v>0</v>
      </c>
      <c r="P47" s="5">
        <f>TSEL!$I43</f>
        <v>46</v>
      </c>
      <c r="Q47" s="5">
        <f>XL!$I43</f>
        <v>38</v>
      </c>
      <c r="R47" s="5">
        <f>INDOSAT!$I43</f>
        <v>22</v>
      </c>
      <c r="S47" s="5">
        <f>THREE!$I43</f>
        <v>49</v>
      </c>
      <c r="T47" s="5">
        <f>SMARTFREN!$I43</f>
        <v>5</v>
      </c>
      <c r="U47" s="5">
        <f t="shared" si="2"/>
        <v>147</v>
      </c>
      <c r="V47" s="5">
        <f t="shared" si="3"/>
        <v>43</v>
      </c>
      <c r="W47" s="5">
        <f t="shared" si="4"/>
        <v>22</v>
      </c>
      <c r="X47" s="5">
        <f t="shared" si="5"/>
        <v>138</v>
      </c>
      <c r="Y47" s="5">
        <f t="shared" si="6"/>
        <v>5</v>
      </c>
      <c r="Z47" s="23">
        <f t="shared" si="7"/>
        <v>0.41408450704225352</v>
      </c>
      <c r="AA47" s="23">
        <f t="shared" si="8"/>
        <v>0.12112676056338029</v>
      </c>
      <c r="AB47" s="23">
        <f t="shared" si="9"/>
        <v>6.1971830985915494E-2</v>
      </c>
      <c r="AC47" s="23">
        <f t="shared" si="10"/>
        <v>0.38873239436619716</v>
      </c>
      <c r="AD47" s="23">
        <f t="shared" si="11"/>
        <v>1.4084507042253521E-2</v>
      </c>
      <c r="AF47" s="96" t="str">
        <f t="shared" si="12"/>
        <v>LOSE</v>
      </c>
      <c r="AG47" s="96" t="str">
        <f t="shared" si="13"/>
        <v>WIN</v>
      </c>
      <c r="AH47" s="44"/>
      <c r="AI47" s="44"/>
      <c r="AJ47" s="44"/>
    </row>
    <row r="48" spans="1:36" x14ac:dyDescent="0.25">
      <c r="A48" s="1" t="s">
        <v>1</v>
      </c>
      <c r="B48" s="1" t="s">
        <v>238</v>
      </c>
      <c r="C48" s="1" t="s">
        <v>239</v>
      </c>
      <c r="D48" s="1" t="s">
        <v>61</v>
      </c>
      <c r="E48" s="1" t="str">
        <f t="shared" si="14"/>
        <v>BARITO RAYA-MURUNG RAYA</v>
      </c>
      <c r="F48" s="5">
        <f>TSEL!$G44</f>
        <v>25</v>
      </c>
      <c r="G48" s="5">
        <f>XL!$G44</f>
        <v>6</v>
      </c>
      <c r="H48" s="5">
        <f>INDOSAT!$G44</f>
        <v>8</v>
      </c>
      <c r="I48" s="5">
        <f>THREE!$G44</f>
        <v>0</v>
      </c>
      <c r="J48" s="5">
        <f>SMARTFREN!$G44</f>
        <v>0</v>
      </c>
      <c r="K48" s="5">
        <f>TSEL!$H44</f>
        <v>20</v>
      </c>
      <c r="L48" s="5">
        <f>XL!$H44</f>
        <v>2</v>
      </c>
      <c r="M48" s="5">
        <f>INDOSAT!$H44</f>
        <v>3</v>
      </c>
      <c r="N48" s="5">
        <f>THREE!$H44</f>
        <v>0</v>
      </c>
      <c r="O48" s="5">
        <f>SMARTFREN!$H44</f>
        <v>0</v>
      </c>
      <c r="P48" s="5">
        <f>TSEL!$I44</f>
        <v>24</v>
      </c>
      <c r="Q48" s="5">
        <f>XL!$I44</f>
        <v>0</v>
      </c>
      <c r="R48" s="5">
        <f>INDOSAT!$I44</f>
        <v>8</v>
      </c>
      <c r="S48" s="5">
        <f>THREE!$I44</f>
        <v>0</v>
      </c>
      <c r="T48" s="5">
        <f>SMARTFREN!$I44</f>
        <v>0</v>
      </c>
      <c r="U48" s="5">
        <f t="shared" si="2"/>
        <v>69</v>
      </c>
      <c r="V48" s="5">
        <f t="shared" si="3"/>
        <v>8</v>
      </c>
      <c r="W48" s="5">
        <f t="shared" si="4"/>
        <v>19</v>
      </c>
      <c r="X48" s="5">
        <f t="shared" si="5"/>
        <v>0</v>
      </c>
      <c r="Y48" s="5">
        <f t="shared" si="6"/>
        <v>0</v>
      </c>
      <c r="Z48" s="23">
        <f t="shared" si="7"/>
        <v>0.71875</v>
      </c>
      <c r="AA48" s="23">
        <f t="shared" si="8"/>
        <v>8.3333333333333329E-2</v>
      </c>
      <c r="AB48" s="23">
        <f t="shared" si="9"/>
        <v>0.19791666666666666</v>
      </c>
      <c r="AC48" s="23">
        <f t="shared" si="10"/>
        <v>0</v>
      </c>
      <c r="AD48" s="23">
        <f t="shared" si="11"/>
        <v>0</v>
      </c>
      <c r="AF48" s="96" t="str">
        <f t="shared" si="12"/>
        <v>WIN</v>
      </c>
      <c r="AG48" s="96" t="str">
        <f t="shared" si="13"/>
        <v>WIN</v>
      </c>
      <c r="AH48" s="44"/>
      <c r="AI48" s="44"/>
      <c r="AJ48" s="44"/>
    </row>
    <row r="49" spans="1:36" x14ac:dyDescent="0.25">
      <c r="A49" s="1" t="s">
        <v>1</v>
      </c>
      <c r="B49" s="1" t="s">
        <v>241</v>
      </c>
      <c r="C49" s="1" t="s">
        <v>242</v>
      </c>
      <c r="D49" s="1" t="s">
        <v>62</v>
      </c>
      <c r="E49" s="1" t="str">
        <f t="shared" si="14"/>
        <v>KALTARA-NUNUKAN</v>
      </c>
      <c r="F49" s="5">
        <f>TSEL!$G45</f>
        <v>64</v>
      </c>
      <c r="G49" s="5">
        <f>XL!$G45</f>
        <v>9</v>
      </c>
      <c r="H49" s="5">
        <f>INDOSAT!$G45</f>
        <v>17</v>
      </c>
      <c r="I49" s="5">
        <f>THREE!$G45</f>
        <v>0</v>
      </c>
      <c r="J49" s="5">
        <f>SMARTFREN!$G45</f>
        <v>0</v>
      </c>
      <c r="K49" s="5">
        <f>TSEL!$H45</f>
        <v>71</v>
      </c>
      <c r="L49" s="5">
        <f>XL!$H45</f>
        <v>12</v>
      </c>
      <c r="M49" s="5">
        <f>INDOSAT!$H45</f>
        <v>0</v>
      </c>
      <c r="N49" s="5">
        <f>THREE!$H45</f>
        <v>0</v>
      </c>
      <c r="O49" s="5">
        <f>SMARTFREN!$H45</f>
        <v>0</v>
      </c>
      <c r="P49" s="5">
        <f>TSEL!$I45</f>
        <v>68</v>
      </c>
      <c r="Q49" s="5">
        <f>XL!$I45</f>
        <v>4</v>
      </c>
      <c r="R49" s="5">
        <f>INDOSAT!$I45</f>
        <v>13</v>
      </c>
      <c r="S49" s="5">
        <f>THREE!$I45</f>
        <v>0</v>
      </c>
      <c r="T49" s="5">
        <f>SMARTFREN!$I45</f>
        <v>0</v>
      </c>
      <c r="U49" s="5">
        <f t="shared" si="2"/>
        <v>203</v>
      </c>
      <c r="V49" s="5">
        <f t="shared" si="3"/>
        <v>25</v>
      </c>
      <c r="W49" s="5">
        <f t="shared" si="4"/>
        <v>30</v>
      </c>
      <c r="X49" s="5">
        <f t="shared" si="5"/>
        <v>0</v>
      </c>
      <c r="Y49" s="5">
        <f t="shared" si="6"/>
        <v>0</v>
      </c>
      <c r="Z49" s="23">
        <f t="shared" si="7"/>
        <v>0.78682170542635654</v>
      </c>
      <c r="AA49" s="23">
        <f t="shared" si="8"/>
        <v>9.6899224806201556E-2</v>
      </c>
      <c r="AB49" s="23">
        <f t="shared" si="9"/>
        <v>0.11627906976744186</v>
      </c>
      <c r="AC49" s="23">
        <f t="shared" si="10"/>
        <v>0</v>
      </c>
      <c r="AD49" s="23">
        <f t="shared" si="11"/>
        <v>0</v>
      </c>
      <c r="AF49" s="96" t="str">
        <f t="shared" si="12"/>
        <v>WIN</v>
      </c>
      <c r="AG49" s="96" t="str">
        <f t="shared" si="13"/>
        <v>WIN</v>
      </c>
      <c r="AH49" s="44"/>
      <c r="AI49" s="44"/>
      <c r="AJ49" s="44"/>
    </row>
    <row r="50" spans="1:36" x14ac:dyDescent="0.25">
      <c r="A50" s="1" t="s">
        <v>1</v>
      </c>
      <c r="B50" s="1" t="s">
        <v>245</v>
      </c>
      <c r="C50" s="1" t="s">
        <v>245</v>
      </c>
      <c r="D50" s="1" t="s">
        <v>63</v>
      </c>
      <c r="E50" s="1" t="str">
        <f t="shared" si="14"/>
        <v>BALIKPAPAN-PASER</v>
      </c>
      <c r="F50" s="5">
        <f>TSEL!$G46</f>
        <v>122</v>
      </c>
      <c r="G50" s="5">
        <f>XL!$G46</f>
        <v>19</v>
      </c>
      <c r="H50" s="5">
        <f>INDOSAT!$G46</f>
        <v>34</v>
      </c>
      <c r="I50" s="5">
        <f>THREE!$G46</f>
        <v>13</v>
      </c>
      <c r="J50" s="5">
        <f>SMARTFREN!$G46</f>
        <v>0</v>
      </c>
      <c r="K50" s="5">
        <f>TSEL!$H46</f>
        <v>116</v>
      </c>
      <c r="L50" s="5">
        <f>XL!$H46</f>
        <v>37</v>
      </c>
      <c r="M50" s="5">
        <f>INDOSAT!$H46</f>
        <v>34</v>
      </c>
      <c r="N50" s="5">
        <f>THREE!$H46</f>
        <v>0</v>
      </c>
      <c r="O50" s="5">
        <f>SMARTFREN!$H46</f>
        <v>0</v>
      </c>
      <c r="P50" s="5">
        <f>TSEL!$I46</f>
        <v>119</v>
      </c>
      <c r="Q50" s="5">
        <f>XL!$I46</f>
        <v>39</v>
      </c>
      <c r="R50" s="5">
        <f>INDOSAT!$I46</f>
        <v>35</v>
      </c>
      <c r="S50" s="5">
        <f>THREE!$I46</f>
        <v>0</v>
      </c>
      <c r="T50" s="5">
        <f>SMARTFREN!$I46</f>
        <v>0</v>
      </c>
      <c r="U50" s="5">
        <f t="shared" si="2"/>
        <v>357</v>
      </c>
      <c r="V50" s="5">
        <f t="shared" si="3"/>
        <v>95</v>
      </c>
      <c r="W50" s="5">
        <f t="shared" si="4"/>
        <v>103</v>
      </c>
      <c r="X50" s="5">
        <f t="shared" si="5"/>
        <v>13</v>
      </c>
      <c r="Y50" s="5">
        <f t="shared" si="6"/>
        <v>0</v>
      </c>
      <c r="Z50" s="23">
        <f t="shared" si="7"/>
        <v>0.62852112676056338</v>
      </c>
      <c r="AA50" s="23">
        <f t="shared" si="8"/>
        <v>0.16725352112676056</v>
      </c>
      <c r="AB50" s="23">
        <f t="shared" si="9"/>
        <v>0.18133802816901409</v>
      </c>
      <c r="AC50" s="23">
        <f t="shared" si="10"/>
        <v>2.2887323943661973E-2</v>
      </c>
      <c r="AD50" s="23">
        <f t="shared" si="11"/>
        <v>0</v>
      </c>
      <c r="AF50" s="96" t="str">
        <f t="shared" si="12"/>
        <v>WIN</v>
      </c>
      <c r="AG50" s="96" t="str">
        <f t="shared" si="13"/>
        <v>WIN</v>
      </c>
      <c r="AH50" s="44"/>
      <c r="AI50" s="44"/>
      <c r="AJ50" s="44"/>
    </row>
    <row r="51" spans="1:36" x14ac:dyDescent="0.25">
      <c r="A51" s="1" t="s">
        <v>1</v>
      </c>
      <c r="B51" s="1" t="s">
        <v>245</v>
      </c>
      <c r="C51" s="1" t="s">
        <v>245</v>
      </c>
      <c r="D51" s="1" t="s">
        <v>64</v>
      </c>
      <c r="E51" s="1" t="str">
        <f t="shared" si="14"/>
        <v>BALIKPAPAN-PENAJAM PASER UTARA</v>
      </c>
      <c r="F51" s="5">
        <f>TSEL!$G47</f>
        <v>61</v>
      </c>
      <c r="G51" s="5">
        <f>XL!$G47</f>
        <v>10</v>
      </c>
      <c r="H51" s="5">
        <f>INDOSAT!$G47</f>
        <v>23</v>
      </c>
      <c r="I51" s="5">
        <f>THREE!$G47</f>
        <v>16</v>
      </c>
      <c r="J51" s="5">
        <f>SMARTFREN!$G47</f>
        <v>0</v>
      </c>
      <c r="K51" s="5">
        <f>TSEL!$H47</f>
        <v>63</v>
      </c>
      <c r="L51" s="5">
        <f>XL!$H47</f>
        <v>23</v>
      </c>
      <c r="M51" s="5">
        <f>INDOSAT!$H47</f>
        <v>22</v>
      </c>
      <c r="N51" s="5">
        <f>THREE!$H47</f>
        <v>9</v>
      </c>
      <c r="O51" s="5">
        <f>SMARTFREN!$H47</f>
        <v>0</v>
      </c>
      <c r="P51" s="5">
        <f>TSEL!$I47</f>
        <v>62</v>
      </c>
      <c r="Q51" s="5">
        <f>XL!$I47</f>
        <v>23</v>
      </c>
      <c r="R51" s="5">
        <f>INDOSAT!$I47</f>
        <v>24</v>
      </c>
      <c r="S51" s="5">
        <f>THREE!$I47</f>
        <v>7</v>
      </c>
      <c r="T51" s="5">
        <f>SMARTFREN!$I47</f>
        <v>0</v>
      </c>
      <c r="U51" s="5">
        <f t="shared" si="2"/>
        <v>186</v>
      </c>
      <c r="V51" s="5">
        <f t="shared" si="3"/>
        <v>56</v>
      </c>
      <c r="W51" s="5">
        <f t="shared" si="4"/>
        <v>69</v>
      </c>
      <c r="X51" s="5">
        <f t="shared" si="5"/>
        <v>32</v>
      </c>
      <c r="Y51" s="5">
        <f t="shared" si="6"/>
        <v>0</v>
      </c>
      <c r="Z51" s="23">
        <f t="shared" si="7"/>
        <v>0.54227405247813409</v>
      </c>
      <c r="AA51" s="23">
        <f t="shared" si="8"/>
        <v>0.16326530612244897</v>
      </c>
      <c r="AB51" s="23">
        <f t="shared" si="9"/>
        <v>0.20116618075801748</v>
      </c>
      <c r="AC51" s="23">
        <f t="shared" si="10"/>
        <v>9.3294460641399415E-2</v>
      </c>
      <c r="AD51" s="23">
        <f t="shared" si="11"/>
        <v>0</v>
      </c>
      <c r="AF51" s="96" t="str">
        <f t="shared" si="12"/>
        <v>WIN</v>
      </c>
      <c r="AG51" s="96" t="str">
        <f t="shared" si="13"/>
        <v>WIN</v>
      </c>
      <c r="AH51" s="44"/>
      <c r="AI51" s="44"/>
      <c r="AJ51" s="44"/>
    </row>
    <row r="52" spans="1:36" x14ac:dyDescent="0.25">
      <c r="A52" s="1" t="s">
        <v>1</v>
      </c>
      <c r="B52" s="1" t="s">
        <v>238</v>
      </c>
      <c r="C52" s="1" t="s">
        <v>238</v>
      </c>
      <c r="D52" s="1" t="s">
        <v>65</v>
      </c>
      <c r="E52" s="1" t="str">
        <f t="shared" si="14"/>
        <v>PALANGKARAYA-PULANG PISAU</v>
      </c>
      <c r="F52" s="5">
        <f>TSEL!$G48</f>
        <v>53</v>
      </c>
      <c r="G52" s="5">
        <f>XL!$G48</f>
        <v>9</v>
      </c>
      <c r="H52" s="5">
        <f>INDOSAT!$G48</f>
        <v>12</v>
      </c>
      <c r="I52" s="5">
        <f>THREE!$G48</f>
        <v>11</v>
      </c>
      <c r="J52" s="5">
        <f>SMARTFREN!$G48</f>
        <v>0</v>
      </c>
      <c r="K52" s="5">
        <f>TSEL!$H48</f>
        <v>35</v>
      </c>
      <c r="L52" s="5">
        <f>XL!$H48</f>
        <v>11</v>
      </c>
      <c r="M52" s="5">
        <f>INDOSAT!$H48</f>
        <v>1</v>
      </c>
      <c r="N52" s="5">
        <f>THREE!$H48</f>
        <v>0</v>
      </c>
      <c r="O52" s="5">
        <f>SMARTFREN!$H48</f>
        <v>0</v>
      </c>
      <c r="P52" s="5">
        <f>TSEL!$I48</f>
        <v>47</v>
      </c>
      <c r="Q52" s="5">
        <f>XL!$I48</f>
        <v>24</v>
      </c>
      <c r="R52" s="5">
        <f>INDOSAT!$I48</f>
        <v>10</v>
      </c>
      <c r="S52" s="5">
        <f>THREE!$I48</f>
        <v>0</v>
      </c>
      <c r="T52" s="5">
        <f>SMARTFREN!$I48</f>
        <v>0</v>
      </c>
      <c r="U52" s="5">
        <f t="shared" si="2"/>
        <v>135</v>
      </c>
      <c r="V52" s="5">
        <f t="shared" si="3"/>
        <v>44</v>
      </c>
      <c r="W52" s="5">
        <f t="shared" si="4"/>
        <v>23</v>
      </c>
      <c r="X52" s="5">
        <f t="shared" si="5"/>
        <v>11</v>
      </c>
      <c r="Y52" s="5">
        <f t="shared" si="6"/>
        <v>0</v>
      </c>
      <c r="Z52" s="23">
        <f t="shared" si="7"/>
        <v>0.63380281690140849</v>
      </c>
      <c r="AA52" s="23">
        <f t="shared" si="8"/>
        <v>0.20657276995305165</v>
      </c>
      <c r="AB52" s="23">
        <f t="shared" si="9"/>
        <v>0.107981220657277</v>
      </c>
      <c r="AC52" s="23">
        <f t="shared" si="10"/>
        <v>5.1643192488262914E-2</v>
      </c>
      <c r="AD52" s="23">
        <f t="shared" si="11"/>
        <v>0</v>
      </c>
      <c r="AF52" s="96" t="str">
        <f t="shared" si="12"/>
        <v>WIN</v>
      </c>
      <c r="AG52" s="96" t="str">
        <f t="shared" si="13"/>
        <v>WIN</v>
      </c>
      <c r="AH52" s="44"/>
      <c r="AI52" s="44"/>
      <c r="AJ52" s="44"/>
    </row>
    <row r="53" spans="1:36" x14ac:dyDescent="0.25">
      <c r="A53" s="1" t="s">
        <v>1</v>
      </c>
      <c r="B53" s="1" t="s">
        <v>240</v>
      </c>
      <c r="C53" s="1" t="s">
        <v>66</v>
      </c>
      <c r="D53" s="1" t="s">
        <v>66</v>
      </c>
      <c r="E53" s="1" t="str">
        <f t="shared" si="14"/>
        <v>SAMBAS-SAMBAS</v>
      </c>
      <c r="F53" s="5">
        <f>TSEL!$G49</f>
        <v>118</v>
      </c>
      <c r="G53" s="5">
        <f>XL!$G49</f>
        <v>24</v>
      </c>
      <c r="H53" s="5">
        <f>INDOSAT!$G49</f>
        <v>27</v>
      </c>
      <c r="I53" s="5">
        <f>THREE!$G49</f>
        <v>58</v>
      </c>
      <c r="J53" s="5">
        <f>SMARTFREN!$G49</f>
        <v>0</v>
      </c>
      <c r="K53" s="5">
        <f>TSEL!$H49</f>
        <v>99</v>
      </c>
      <c r="L53" s="5">
        <f>XL!$H49</f>
        <v>47</v>
      </c>
      <c r="M53" s="5">
        <f>INDOSAT!$H49</f>
        <v>5</v>
      </c>
      <c r="N53" s="5">
        <f>THREE!$H49</f>
        <v>42</v>
      </c>
      <c r="O53" s="5">
        <f>SMARTFREN!$H49</f>
        <v>0</v>
      </c>
      <c r="P53" s="5">
        <f>TSEL!$I49</f>
        <v>113</v>
      </c>
      <c r="Q53" s="5">
        <f>XL!$I49</f>
        <v>53</v>
      </c>
      <c r="R53" s="5">
        <f>INDOSAT!$I49</f>
        <v>27</v>
      </c>
      <c r="S53" s="5">
        <f>THREE!$I49</f>
        <v>44</v>
      </c>
      <c r="T53" s="5">
        <f>SMARTFREN!$I49</f>
        <v>3</v>
      </c>
      <c r="U53" s="5">
        <f t="shared" si="2"/>
        <v>330</v>
      </c>
      <c r="V53" s="5">
        <f t="shared" si="3"/>
        <v>124</v>
      </c>
      <c r="W53" s="5">
        <f t="shared" si="4"/>
        <v>59</v>
      </c>
      <c r="X53" s="5">
        <f t="shared" si="5"/>
        <v>144</v>
      </c>
      <c r="Y53" s="5">
        <f t="shared" si="6"/>
        <v>3</v>
      </c>
      <c r="Z53" s="23">
        <f t="shared" si="7"/>
        <v>0.5</v>
      </c>
      <c r="AA53" s="23">
        <f t="shared" si="8"/>
        <v>0.18787878787878787</v>
      </c>
      <c r="AB53" s="23">
        <f t="shared" si="9"/>
        <v>8.9393939393939401E-2</v>
      </c>
      <c r="AC53" s="23">
        <f t="shared" si="10"/>
        <v>0.21818181818181817</v>
      </c>
      <c r="AD53" s="23">
        <f t="shared" si="11"/>
        <v>4.5454545454545452E-3</v>
      </c>
      <c r="AF53" s="96" t="str">
        <f t="shared" si="12"/>
        <v>WIN</v>
      </c>
      <c r="AG53" s="96" t="str">
        <f t="shared" si="13"/>
        <v>WIN</v>
      </c>
      <c r="AH53" s="44"/>
      <c r="AI53" s="44"/>
      <c r="AJ53" s="44"/>
    </row>
    <row r="54" spans="1:36" x14ac:dyDescent="0.25">
      <c r="A54" s="1" t="s">
        <v>1</v>
      </c>
      <c r="B54" s="1" t="s">
        <v>240</v>
      </c>
      <c r="C54" s="1" t="s">
        <v>70</v>
      </c>
      <c r="D54" s="1" t="s">
        <v>67</v>
      </c>
      <c r="E54" s="1" t="str">
        <f t="shared" si="14"/>
        <v>SINTANG-SANGGAU</v>
      </c>
      <c r="F54" s="5">
        <f>TSEL!$G50</f>
        <v>102</v>
      </c>
      <c r="G54" s="5">
        <f>XL!$G50</f>
        <v>24</v>
      </c>
      <c r="H54" s="5">
        <f>INDOSAT!$G50</f>
        <v>42</v>
      </c>
      <c r="I54" s="5">
        <f>THREE!$G50</f>
        <v>57</v>
      </c>
      <c r="J54" s="5">
        <f>SMARTFREN!$G50</f>
        <v>0</v>
      </c>
      <c r="K54" s="5">
        <f>TSEL!$H50</f>
        <v>82</v>
      </c>
      <c r="L54" s="5">
        <f>XL!$H50</f>
        <v>24</v>
      </c>
      <c r="M54" s="5">
        <f>INDOSAT!$H50</f>
        <v>7</v>
      </c>
      <c r="N54" s="5">
        <f>THREE!$H50</f>
        <v>20</v>
      </c>
      <c r="O54" s="5">
        <f>SMARTFREN!$H50</f>
        <v>0</v>
      </c>
      <c r="P54" s="5">
        <f>TSEL!$I50</f>
        <v>96</v>
      </c>
      <c r="Q54" s="5">
        <f>XL!$I50</f>
        <v>32</v>
      </c>
      <c r="R54" s="5">
        <f>INDOSAT!$I50</f>
        <v>40</v>
      </c>
      <c r="S54" s="5">
        <f>THREE!$I50</f>
        <v>46</v>
      </c>
      <c r="T54" s="5">
        <f>SMARTFREN!$I50</f>
        <v>0</v>
      </c>
      <c r="U54" s="5">
        <f t="shared" si="2"/>
        <v>280</v>
      </c>
      <c r="V54" s="5">
        <f t="shared" si="3"/>
        <v>80</v>
      </c>
      <c r="W54" s="5">
        <f t="shared" si="4"/>
        <v>89</v>
      </c>
      <c r="X54" s="5">
        <f t="shared" si="5"/>
        <v>123</v>
      </c>
      <c r="Y54" s="5">
        <f t="shared" si="6"/>
        <v>0</v>
      </c>
      <c r="Z54" s="23">
        <f t="shared" si="7"/>
        <v>0.48951048951048953</v>
      </c>
      <c r="AA54" s="23">
        <f t="shared" si="8"/>
        <v>0.13986013986013987</v>
      </c>
      <c r="AB54" s="23">
        <f t="shared" si="9"/>
        <v>0.1555944055944056</v>
      </c>
      <c r="AC54" s="23">
        <f t="shared" si="10"/>
        <v>0.21503496503496503</v>
      </c>
      <c r="AD54" s="23">
        <f t="shared" si="11"/>
        <v>0</v>
      </c>
      <c r="AF54" s="96" t="str">
        <f t="shared" si="12"/>
        <v>WIN</v>
      </c>
      <c r="AG54" s="96" t="str">
        <f t="shared" si="13"/>
        <v>WIN</v>
      </c>
      <c r="AH54" s="44"/>
      <c r="AI54" s="44"/>
      <c r="AJ54" s="44"/>
    </row>
    <row r="55" spans="1:36" x14ac:dyDescent="0.25">
      <c r="A55" s="1" t="s">
        <v>1</v>
      </c>
      <c r="B55" s="1" t="s">
        <v>240</v>
      </c>
      <c r="C55" s="1" t="s">
        <v>70</v>
      </c>
      <c r="D55" s="1" t="s">
        <v>68</v>
      </c>
      <c r="E55" s="1" t="str">
        <f t="shared" si="14"/>
        <v>SINTANG-SEKADAU</v>
      </c>
      <c r="F55" s="5">
        <f>TSEL!$G51</f>
        <v>35</v>
      </c>
      <c r="G55" s="5">
        <f>XL!$G51</f>
        <v>1</v>
      </c>
      <c r="H55" s="5">
        <f>INDOSAT!$G51</f>
        <v>13</v>
      </c>
      <c r="I55" s="5">
        <f>THREE!$G51</f>
        <v>18</v>
      </c>
      <c r="J55" s="5">
        <f>SMARTFREN!$G51</f>
        <v>0</v>
      </c>
      <c r="K55" s="5">
        <f>TSEL!$H51</f>
        <v>24</v>
      </c>
      <c r="L55" s="5">
        <f>XL!$H51</f>
        <v>8</v>
      </c>
      <c r="M55" s="5">
        <f>INDOSAT!$H51</f>
        <v>3</v>
      </c>
      <c r="N55" s="5">
        <f>THREE!$H51</f>
        <v>5</v>
      </c>
      <c r="O55" s="5">
        <f>SMARTFREN!$H51</f>
        <v>0</v>
      </c>
      <c r="P55" s="5">
        <f>TSEL!$I51</f>
        <v>32</v>
      </c>
      <c r="Q55" s="5">
        <f>XL!$I51</f>
        <v>10</v>
      </c>
      <c r="R55" s="5">
        <f>INDOSAT!$I51</f>
        <v>15</v>
      </c>
      <c r="S55" s="5">
        <f>THREE!$I51</f>
        <v>6</v>
      </c>
      <c r="T55" s="5">
        <f>SMARTFREN!$I51</f>
        <v>0</v>
      </c>
      <c r="U55" s="5">
        <f t="shared" si="2"/>
        <v>91</v>
      </c>
      <c r="V55" s="5">
        <f t="shared" si="3"/>
        <v>19</v>
      </c>
      <c r="W55" s="5">
        <f t="shared" si="4"/>
        <v>31</v>
      </c>
      <c r="X55" s="5">
        <f t="shared" si="5"/>
        <v>29</v>
      </c>
      <c r="Y55" s="5">
        <f t="shared" si="6"/>
        <v>0</v>
      </c>
      <c r="Z55" s="23">
        <f t="shared" si="7"/>
        <v>0.53529411764705881</v>
      </c>
      <c r="AA55" s="23">
        <f t="shared" si="8"/>
        <v>0.11176470588235295</v>
      </c>
      <c r="AB55" s="23">
        <f t="shared" si="9"/>
        <v>0.18235294117647058</v>
      </c>
      <c r="AC55" s="23">
        <f t="shared" si="10"/>
        <v>0.17058823529411765</v>
      </c>
      <c r="AD55" s="23">
        <f t="shared" si="11"/>
        <v>0</v>
      </c>
      <c r="AF55" s="96" t="str">
        <f t="shared" si="12"/>
        <v>WIN</v>
      </c>
      <c r="AG55" s="96" t="str">
        <f t="shared" si="13"/>
        <v>WIN</v>
      </c>
      <c r="AH55" s="44"/>
      <c r="AI55" s="44"/>
      <c r="AJ55" s="44"/>
    </row>
    <row r="56" spans="1:36" x14ac:dyDescent="0.25">
      <c r="A56" s="1" t="s">
        <v>1</v>
      </c>
      <c r="B56" s="1" t="s">
        <v>238</v>
      </c>
      <c r="C56" s="1" t="s">
        <v>243</v>
      </c>
      <c r="D56" s="1" t="s">
        <v>69</v>
      </c>
      <c r="E56" s="1" t="str">
        <f t="shared" si="14"/>
        <v>KOTAWARINGIN RAYA-SERUYAN</v>
      </c>
      <c r="F56" s="5">
        <f>TSEL!$G52</f>
        <v>54</v>
      </c>
      <c r="G56" s="5">
        <f>XL!$G52</f>
        <v>16</v>
      </c>
      <c r="H56" s="5">
        <f>INDOSAT!$G52</f>
        <v>20</v>
      </c>
      <c r="I56" s="5">
        <f>THREE!$G52</f>
        <v>0</v>
      </c>
      <c r="J56" s="5">
        <f>SMARTFREN!$G52</f>
        <v>0</v>
      </c>
      <c r="K56" s="5">
        <f>TSEL!$H52</f>
        <v>44</v>
      </c>
      <c r="L56" s="5">
        <f>XL!$H52</f>
        <v>9</v>
      </c>
      <c r="M56" s="5">
        <f>INDOSAT!$H52</f>
        <v>13</v>
      </c>
      <c r="N56" s="5">
        <f>THREE!$H52</f>
        <v>0</v>
      </c>
      <c r="O56" s="5">
        <f>SMARTFREN!$H52</f>
        <v>0</v>
      </c>
      <c r="P56" s="5">
        <f>TSEL!$I52</f>
        <v>48</v>
      </c>
      <c r="Q56" s="5">
        <f>XL!$I52</f>
        <v>0</v>
      </c>
      <c r="R56" s="5">
        <f>INDOSAT!$I52</f>
        <v>22</v>
      </c>
      <c r="S56" s="5">
        <f>THREE!$I52</f>
        <v>0</v>
      </c>
      <c r="T56" s="5">
        <f>SMARTFREN!$I52</f>
        <v>0</v>
      </c>
      <c r="U56" s="5">
        <f t="shared" si="2"/>
        <v>146</v>
      </c>
      <c r="V56" s="5">
        <f t="shared" si="3"/>
        <v>25</v>
      </c>
      <c r="W56" s="5">
        <f t="shared" si="4"/>
        <v>55</v>
      </c>
      <c r="X56" s="5">
        <f t="shared" si="5"/>
        <v>0</v>
      </c>
      <c r="Y56" s="5">
        <f t="shared" si="6"/>
        <v>0</v>
      </c>
      <c r="Z56" s="23">
        <f t="shared" si="7"/>
        <v>0.64601769911504425</v>
      </c>
      <c r="AA56" s="23">
        <f t="shared" si="8"/>
        <v>0.11061946902654868</v>
      </c>
      <c r="AB56" s="23">
        <f t="shared" si="9"/>
        <v>0.24336283185840707</v>
      </c>
      <c r="AC56" s="23">
        <f t="shared" si="10"/>
        <v>0</v>
      </c>
      <c r="AD56" s="23">
        <f t="shared" si="11"/>
        <v>0</v>
      </c>
      <c r="AF56" s="96" t="str">
        <f t="shared" si="12"/>
        <v>WIN</v>
      </c>
      <c r="AG56" s="96" t="str">
        <f t="shared" si="13"/>
        <v>WIN</v>
      </c>
      <c r="AH56" s="44"/>
      <c r="AI56" s="44"/>
      <c r="AJ56" s="44"/>
    </row>
    <row r="57" spans="1:36" x14ac:dyDescent="0.25">
      <c r="A57" s="1" t="s">
        <v>1</v>
      </c>
      <c r="B57" s="1" t="s">
        <v>240</v>
      </c>
      <c r="C57" s="1" t="s">
        <v>70</v>
      </c>
      <c r="D57" s="1" t="s">
        <v>70</v>
      </c>
      <c r="E57" s="1" t="str">
        <f t="shared" si="14"/>
        <v>SINTANG-SINTANG</v>
      </c>
      <c r="F57" s="5">
        <f>TSEL!$G53</f>
        <v>77</v>
      </c>
      <c r="G57" s="5">
        <f>XL!$G53</f>
        <v>10</v>
      </c>
      <c r="H57" s="5">
        <f>INDOSAT!$G53</f>
        <v>38</v>
      </c>
      <c r="I57" s="5">
        <f>THREE!$G53</f>
        <v>40</v>
      </c>
      <c r="J57" s="5">
        <f>SMARTFREN!$G53</f>
        <v>0</v>
      </c>
      <c r="K57" s="5">
        <f>TSEL!$H53</f>
        <v>61</v>
      </c>
      <c r="L57" s="5">
        <f>XL!$H53</f>
        <v>21</v>
      </c>
      <c r="M57" s="5">
        <f>INDOSAT!$H53</f>
        <v>15</v>
      </c>
      <c r="N57" s="5">
        <f>THREE!$H53</f>
        <v>23</v>
      </c>
      <c r="O57" s="5">
        <f>SMARTFREN!$H53</f>
        <v>0</v>
      </c>
      <c r="P57" s="5">
        <f>TSEL!$I53</f>
        <v>72</v>
      </c>
      <c r="Q57" s="5">
        <f>XL!$I53</f>
        <v>23</v>
      </c>
      <c r="R57" s="5">
        <f>INDOSAT!$I53</f>
        <v>36</v>
      </c>
      <c r="S57" s="5">
        <f>THREE!$I53</f>
        <v>40</v>
      </c>
      <c r="T57" s="5">
        <f>SMARTFREN!$I53</f>
        <v>0</v>
      </c>
      <c r="U57" s="5">
        <f t="shared" si="2"/>
        <v>210</v>
      </c>
      <c r="V57" s="5">
        <f t="shared" si="3"/>
        <v>54</v>
      </c>
      <c r="W57" s="5">
        <f t="shared" si="4"/>
        <v>89</v>
      </c>
      <c r="X57" s="5">
        <f t="shared" si="5"/>
        <v>103</v>
      </c>
      <c r="Y57" s="5">
        <f t="shared" si="6"/>
        <v>0</v>
      </c>
      <c r="Z57" s="23">
        <f t="shared" si="7"/>
        <v>0.46052631578947367</v>
      </c>
      <c r="AA57" s="23">
        <f t="shared" si="8"/>
        <v>0.11842105263157894</v>
      </c>
      <c r="AB57" s="23">
        <f t="shared" si="9"/>
        <v>0.19517543859649122</v>
      </c>
      <c r="AC57" s="23">
        <f t="shared" si="10"/>
        <v>0.22587719298245615</v>
      </c>
      <c r="AD57" s="23">
        <f t="shared" si="11"/>
        <v>0</v>
      </c>
      <c r="AF57" s="96" t="str">
        <f t="shared" si="12"/>
        <v>WIN</v>
      </c>
      <c r="AG57" s="96" t="str">
        <f t="shared" si="13"/>
        <v>WIN</v>
      </c>
      <c r="AH57" s="44"/>
      <c r="AI57" s="44"/>
      <c r="AJ57" s="44"/>
    </row>
    <row r="58" spans="1:36" x14ac:dyDescent="0.25">
      <c r="A58" s="1" t="s">
        <v>1</v>
      </c>
      <c r="B58" s="1" t="s">
        <v>238</v>
      </c>
      <c r="C58" s="1" t="s">
        <v>243</v>
      </c>
      <c r="D58" s="1" t="s">
        <v>71</v>
      </c>
      <c r="E58" s="1" t="str">
        <f t="shared" si="14"/>
        <v>KOTAWARINGIN RAYA-SUKAMARA</v>
      </c>
      <c r="F58" s="5">
        <f>TSEL!$G54</f>
        <v>19</v>
      </c>
      <c r="G58" s="5">
        <f>XL!$G54</f>
        <v>8</v>
      </c>
      <c r="H58" s="5">
        <f>INDOSAT!$G54</f>
        <v>8</v>
      </c>
      <c r="I58" s="5">
        <f>THREE!$G54</f>
        <v>0</v>
      </c>
      <c r="J58" s="5">
        <f>SMARTFREN!$G54</f>
        <v>0</v>
      </c>
      <c r="K58" s="5">
        <f>TSEL!$H54</f>
        <v>16</v>
      </c>
      <c r="L58" s="5">
        <f>XL!$H54</f>
        <v>1</v>
      </c>
      <c r="M58" s="5">
        <f>INDOSAT!$H54</f>
        <v>8</v>
      </c>
      <c r="N58" s="5">
        <f>THREE!$H54</f>
        <v>0</v>
      </c>
      <c r="O58" s="5">
        <f>SMARTFREN!$H54</f>
        <v>0</v>
      </c>
      <c r="P58" s="5">
        <f>TSEL!$I54</f>
        <v>19</v>
      </c>
      <c r="Q58" s="5">
        <f>XL!$I54</f>
        <v>0</v>
      </c>
      <c r="R58" s="5">
        <f>INDOSAT!$I54</f>
        <v>6</v>
      </c>
      <c r="S58" s="5">
        <f>THREE!$I54</f>
        <v>0</v>
      </c>
      <c r="T58" s="5">
        <f>SMARTFREN!$I54</f>
        <v>0</v>
      </c>
      <c r="U58" s="5">
        <f t="shared" si="2"/>
        <v>54</v>
      </c>
      <c r="V58" s="5">
        <f t="shared" si="3"/>
        <v>9</v>
      </c>
      <c r="W58" s="5">
        <f t="shared" si="4"/>
        <v>22</v>
      </c>
      <c r="X58" s="5">
        <f t="shared" si="5"/>
        <v>0</v>
      </c>
      <c r="Y58" s="5">
        <f t="shared" si="6"/>
        <v>0</v>
      </c>
      <c r="Z58" s="23">
        <f t="shared" si="7"/>
        <v>0.63529411764705879</v>
      </c>
      <c r="AA58" s="23">
        <f t="shared" si="8"/>
        <v>0.10588235294117647</v>
      </c>
      <c r="AB58" s="23">
        <f t="shared" si="9"/>
        <v>0.25882352941176473</v>
      </c>
      <c r="AC58" s="23">
        <f t="shared" si="10"/>
        <v>0</v>
      </c>
      <c r="AD58" s="23">
        <f t="shared" si="11"/>
        <v>0</v>
      </c>
      <c r="AF58" s="96" t="str">
        <f t="shared" si="12"/>
        <v>WIN</v>
      </c>
      <c r="AG58" s="96" t="str">
        <f t="shared" si="13"/>
        <v>WIN</v>
      </c>
      <c r="AH58" s="44"/>
      <c r="AI58" s="44"/>
      <c r="AJ58" s="44"/>
    </row>
    <row r="59" spans="1:36" x14ac:dyDescent="0.25">
      <c r="A59" s="1" t="s">
        <v>1</v>
      </c>
      <c r="B59" s="1" t="s">
        <v>235</v>
      </c>
      <c r="C59" s="1" t="s">
        <v>236</v>
      </c>
      <c r="D59" s="1" t="s">
        <v>72</v>
      </c>
      <c r="E59" s="1" t="str">
        <f t="shared" si="14"/>
        <v>BANUA ENAM-TABALONG</v>
      </c>
      <c r="F59" s="5">
        <f>TSEL!$G55</f>
        <v>82</v>
      </c>
      <c r="G59" s="5">
        <f>XL!$G55</f>
        <v>32</v>
      </c>
      <c r="H59" s="5">
        <f>INDOSAT!$G55</f>
        <v>19</v>
      </c>
      <c r="I59" s="5">
        <f>THREE!$G55</f>
        <v>21</v>
      </c>
      <c r="J59" s="5">
        <f>SMARTFREN!$G55</f>
        <v>0</v>
      </c>
      <c r="K59" s="5">
        <f>TSEL!$H55</f>
        <v>82</v>
      </c>
      <c r="L59" s="5">
        <f>XL!$H55</f>
        <v>33</v>
      </c>
      <c r="M59" s="5">
        <f>INDOSAT!$H55</f>
        <v>16</v>
      </c>
      <c r="N59" s="5">
        <f>THREE!$H55</f>
        <v>15</v>
      </c>
      <c r="O59" s="5">
        <f>SMARTFREN!$H55</f>
        <v>0</v>
      </c>
      <c r="P59" s="5">
        <f>TSEL!$I55</f>
        <v>89</v>
      </c>
      <c r="Q59" s="5">
        <f>XL!$I55</f>
        <v>38</v>
      </c>
      <c r="R59" s="5">
        <f>INDOSAT!$I55</f>
        <v>24</v>
      </c>
      <c r="S59" s="5">
        <f>THREE!$I55</f>
        <v>12</v>
      </c>
      <c r="T59" s="5">
        <f>SMARTFREN!$I55</f>
        <v>0</v>
      </c>
      <c r="U59" s="5">
        <f t="shared" si="2"/>
        <v>253</v>
      </c>
      <c r="V59" s="5">
        <f t="shared" si="3"/>
        <v>103</v>
      </c>
      <c r="W59" s="5">
        <f t="shared" si="4"/>
        <v>59</v>
      </c>
      <c r="X59" s="5">
        <f t="shared" si="5"/>
        <v>48</v>
      </c>
      <c r="Y59" s="5">
        <f t="shared" si="6"/>
        <v>0</v>
      </c>
      <c r="Z59" s="23">
        <f t="shared" si="7"/>
        <v>0.54643628509719222</v>
      </c>
      <c r="AA59" s="23">
        <f t="shared" si="8"/>
        <v>0.2224622030237581</v>
      </c>
      <c r="AB59" s="23">
        <f t="shared" si="9"/>
        <v>0.12742980561555076</v>
      </c>
      <c r="AC59" s="23">
        <f t="shared" si="10"/>
        <v>0.10367170626349892</v>
      </c>
      <c r="AD59" s="23">
        <f t="shared" si="11"/>
        <v>0</v>
      </c>
      <c r="AF59" s="96" t="str">
        <f t="shared" si="12"/>
        <v>WIN</v>
      </c>
      <c r="AG59" s="96" t="str">
        <f t="shared" si="13"/>
        <v>WIN</v>
      </c>
      <c r="AH59" s="44"/>
      <c r="AI59" s="44"/>
      <c r="AJ59" s="44"/>
    </row>
    <row r="60" spans="1:36" x14ac:dyDescent="0.25">
      <c r="A60" s="1" t="s">
        <v>1</v>
      </c>
      <c r="B60" s="1" t="s">
        <v>241</v>
      </c>
      <c r="C60" s="1" t="s">
        <v>242</v>
      </c>
      <c r="D60" s="1" t="s">
        <v>73</v>
      </c>
      <c r="E60" s="1" t="str">
        <f t="shared" si="14"/>
        <v>KALTARA-TANA TIDUNG</v>
      </c>
      <c r="F60" s="5">
        <f>TSEL!$G56</f>
        <v>10</v>
      </c>
      <c r="G60" s="5">
        <f>XL!$G56</f>
        <v>1</v>
      </c>
      <c r="H60" s="5">
        <f>INDOSAT!$G56</f>
        <v>3</v>
      </c>
      <c r="I60" s="5">
        <f>THREE!$G56</f>
        <v>0</v>
      </c>
      <c r="J60" s="5">
        <f>SMARTFREN!$G56</f>
        <v>0</v>
      </c>
      <c r="K60" s="5">
        <f>TSEL!$H56</f>
        <v>10</v>
      </c>
      <c r="L60" s="5">
        <f>XL!$H56</f>
        <v>0</v>
      </c>
      <c r="M60" s="5">
        <f>INDOSAT!$H56</f>
        <v>0</v>
      </c>
      <c r="N60" s="5">
        <f>THREE!$H56</f>
        <v>0</v>
      </c>
      <c r="O60" s="5">
        <f>SMARTFREN!$H56</f>
        <v>0</v>
      </c>
      <c r="P60" s="5">
        <f>TSEL!$I56</f>
        <v>11</v>
      </c>
      <c r="Q60" s="5">
        <f>XL!$I56</f>
        <v>0</v>
      </c>
      <c r="R60" s="5">
        <f>INDOSAT!$I56</f>
        <v>4</v>
      </c>
      <c r="S60" s="5">
        <f>THREE!$I56</f>
        <v>0</v>
      </c>
      <c r="T60" s="5">
        <f>SMARTFREN!$I56</f>
        <v>0</v>
      </c>
      <c r="U60" s="5">
        <f t="shared" si="2"/>
        <v>31</v>
      </c>
      <c r="V60" s="5">
        <f t="shared" si="3"/>
        <v>1</v>
      </c>
      <c r="W60" s="5">
        <f t="shared" si="4"/>
        <v>7</v>
      </c>
      <c r="X60" s="5">
        <f t="shared" si="5"/>
        <v>0</v>
      </c>
      <c r="Y60" s="5">
        <f t="shared" si="6"/>
        <v>0</v>
      </c>
      <c r="Z60" s="23">
        <f t="shared" si="7"/>
        <v>0.79487179487179482</v>
      </c>
      <c r="AA60" s="23">
        <f t="shared" si="8"/>
        <v>2.564102564102564E-2</v>
      </c>
      <c r="AB60" s="23">
        <f t="shared" si="9"/>
        <v>0.17948717948717949</v>
      </c>
      <c r="AC60" s="23">
        <f t="shared" si="10"/>
        <v>0</v>
      </c>
      <c r="AD60" s="23">
        <f t="shared" si="11"/>
        <v>0</v>
      </c>
      <c r="AF60" s="96" t="str">
        <f t="shared" si="12"/>
        <v>WIN</v>
      </c>
      <c r="AG60" s="96" t="str">
        <f t="shared" si="13"/>
        <v>WIN</v>
      </c>
      <c r="AH60" s="44"/>
      <c r="AI60" s="44"/>
      <c r="AJ60" s="44"/>
    </row>
    <row r="61" spans="1:36" x14ac:dyDescent="0.25">
      <c r="A61" s="1" t="s">
        <v>1</v>
      </c>
      <c r="B61" s="1" t="s">
        <v>235</v>
      </c>
      <c r="C61" s="1" t="s">
        <v>246</v>
      </c>
      <c r="D61" s="1" t="s">
        <v>74</v>
      </c>
      <c r="E61" s="1" t="str">
        <f t="shared" si="14"/>
        <v>KOTABARU-TANAH BUMBU</v>
      </c>
      <c r="F61" s="5">
        <f>TSEL!$G57</f>
        <v>119</v>
      </c>
      <c r="G61" s="5">
        <f>XL!$G57</f>
        <v>45</v>
      </c>
      <c r="H61" s="5">
        <f>INDOSAT!$G57</f>
        <v>21</v>
      </c>
      <c r="I61" s="5">
        <f>THREE!$G57</f>
        <v>27</v>
      </c>
      <c r="J61" s="5">
        <f>SMARTFREN!$G57</f>
        <v>0</v>
      </c>
      <c r="K61" s="5">
        <f>TSEL!$H57</f>
        <v>120</v>
      </c>
      <c r="L61" s="5">
        <f>XL!$H57</f>
        <v>51</v>
      </c>
      <c r="M61" s="5">
        <f>INDOSAT!$H57</f>
        <v>18</v>
      </c>
      <c r="N61" s="5">
        <f>THREE!$H57</f>
        <v>10</v>
      </c>
      <c r="O61" s="5">
        <f>SMARTFREN!$H57</f>
        <v>0</v>
      </c>
      <c r="P61" s="5">
        <f>TSEL!$I57</f>
        <v>125</v>
      </c>
      <c r="Q61" s="5">
        <f>XL!$I57</f>
        <v>56</v>
      </c>
      <c r="R61" s="5">
        <f>INDOSAT!$I57</f>
        <v>26</v>
      </c>
      <c r="S61" s="5">
        <f>THREE!$I57</f>
        <v>5</v>
      </c>
      <c r="T61" s="5">
        <f>SMARTFREN!$I57</f>
        <v>2</v>
      </c>
      <c r="U61" s="5">
        <f t="shared" si="2"/>
        <v>364</v>
      </c>
      <c r="V61" s="5">
        <f t="shared" si="3"/>
        <v>152</v>
      </c>
      <c r="W61" s="5">
        <f t="shared" si="4"/>
        <v>65</v>
      </c>
      <c r="X61" s="5">
        <f t="shared" si="5"/>
        <v>42</v>
      </c>
      <c r="Y61" s="5">
        <f t="shared" si="6"/>
        <v>2</v>
      </c>
      <c r="Z61" s="23">
        <f t="shared" si="7"/>
        <v>0.58240000000000003</v>
      </c>
      <c r="AA61" s="23">
        <f t="shared" si="8"/>
        <v>0.2432</v>
      </c>
      <c r="AB61" s="23">
        <f t="shared" si="9"/>
        <v>0.104</v>
      </c>
      <c r="AC61" s="23">
        <f t="shared" si="10"/>
        <v>6.7199999999999996E-2</v>
      </c>
      <c r="AD61" s="23">
        <f t="shared" si="11"/>
        <v>3.2000000000000002E-3</v>
      </c>
      <c r="AF61" s="96" t="str">
        <f t="shared" si="12"/>
        <v>WIN</v>
      </c>
      <c r="AG61" s="96" t="str">
        <f t="shared" si="13"/>
        <v>WIN</v>
      </c>
      <c r="AH61" s="44"/>
      <c r="AI61" s="44"/>
      <c r="AJ61" s="44"/>
    </row>
    <row r="62" spans="1:36" x14ac:dyDescent="0.25">
      <c r="A62" s="1" t="s">
        <v>1</v>
      </c>
      <c r="B62" s="1" t="s">
        <v>235</v>
      </c>
      <c r="C62" s="1" t="s">
        <v>237</v>
      </c>
      <c r="D62" s="1" t="s">
        <v>75</v>
      </c>
      <c r="E62" s="1" t="str">
        <f t="shared" si="14"/>
        <v>MARTAPURA-TANAH LAUT</v>
      </c>
      <c r="F62" s="5">
        <f>TSEL!$G58</f>
        <v>108</v>
      </c>
      <c r="G62" s="5">
        <f>XL!$G58</f>
        <v>29</v>
      </c>
      <c r="H62" s="5">
        <f>INDOSAT!$G58</f>
        <v>22</v>
      </c>
      <c r="I62" s="5">
        <f>THREE!$G58</f>
        <v>40</v>
      </c>
      <c r="J62" s="5">
        <f>SMARTFREN!$G58</f>
        <v>0</v>
      </c>
      <c r="K62" s="5">
        <f>TSEL!$H58</f>
        <v>110</v>
      </c>
      <c r="L62" s="5">
        <f>XL!$H58</f>
        <v>58</v>
      </c>
      <c r="M62" s="5">
        <f>INDOSAT!$H58</f>
        <v>19</v>
      </c>
      <c r="N62" s="5">
        <f>THREE!$H58</f>
        <v>21</v>
      </c>
      <c r="O62" s="5">
        <f>SMARTFREN!$H58</f>
        <v>0</v>
      </c>
      <c r="P62" s="5">
        <f>TSEL!$I58</f>
        <v>112</v>
      </c>
      <c r="Q62" s="5">
        <f>XL!$I58</f>
        <v>67</v>
      </c>
      <c r="R62" s="5">
        <f>INDOSAT!$I58</f>
        <v>36</v>
      </c>
      <c r="S62" s="5">
        <f>THREE!$I58</f>
        <v>17</v>
      </c>
      <c r="T62" s="5">
        <f>SMARTFREN!$I58</f>
        <v>8</v>
      </c>
      <c r="U62" s="5">
        <f t="shared" si="2"/>
        <v>330</v>
      </c>
      <c r="V62" s="5">
        <f t="shared" si="3"/>
        <v>154</v>
      </c>
      <c r="W62" s="5">
        <f t="shared" si="4"/>
        <v>77</v>
      </c>
      <c r="X62" s="5">
        <f t="shared" si="5"/>
        <v>78</v>
      </c>
      <c r="Y62" s="5">
        <f t="shared" si="6"/>
        <v>8</v>
      </c>
      <c r="Z62" s="23">
        <f t="shared" si="7"/>
        <v>0.51004636785162283</v>
      </c>
      <c r="AA62" s="23">
        <f t="shared" si="8"/>
        <v>0.23802163833075735</v>
      </c>
      <c r="AB62" s="23">
        <f t="shared" si="9"/>
        <v>0.11901081916537867</v>
      </c>
      <c r="AC62" s="23">
        <f t="shared" si="10"/>
        <v>0.12055641421947449</v>
      </c>
      <c r="AD62" s="23">
        <f t="shared" si="11"/>
        <v>1.2364760432766615E-2</v>
      </c>
      <c r="AF62" s="96" t="str">
        <f t="shared" si="12"/>
        <v>WIN</v>
      </c>
      <c r="AG62" s="96" t="str">
        <f t="shared" si="13"/>
        <v>WIN</v>
      </c>
      <c r="AH62" s="44"/>
      <c r="AI62" s="44"/>
      <c r="AJ62" s="44"/>
    </row>
    <row r="63" spans="1:36" x14ac:dyDescent="0.25">
      <c r="A63" s="1" t="s">
        <v>1</v>
      </c>
      <c r="B63" s="1" t="s">
        <v>235</v>
      </c>
      <c r="C63" s="1" t="s">
        <v>236</v>
      </c>
      <c r="D63" s="1" t="s">
        <v>76</v>
      </c>
      <c r="E63" s="1" t="str">
        <f t="shared" si="14"/>
        <v>BANUA ENAM-TAPIN</v>
      </c>
      <c r="F63" s="5">
        <f>TSEL!$G59</f>
        <v>45</v>
      </c>
      <c r="G63" s="5">
        <f>XL!$G59</f>
        <v>20</v>
      </c>
      <c r="H63" s="5">
        <f>INDOSAT!$G59</f>
        <v>10</v>
      </c>
      <c r="I63" s="5">
        <f>THREE!$G59</f>
        <v>16</v>
      </c>
      <c r="J63" s="5">
        <f>SMARTFREN!$G59</f>
        <v>0</v>
      </c>
      <c r="K63" s="5">
        <f>TSEL!$H59</f>
        <v>42</v>
      </c>
      <c r="L63" s="5">
        <f>XL!$H59</f>
        <v>28</v>
      </c>
      <c r="M63" s="5">
        <f>INDOSAT!$H59</f>
        <v>10</v>
      </c>
      <c r="N63" s="5">
        <f>THREE!$H59</f>
        <v>8</v>
      </c>
      <c r="O63" s="5">
        <f>SMARTFREN!$H59</f>
        <v>0</v>
      </c>
      <c r="P63" s="5">
        <f>TSEL!$I59</f>
        <v>50</v>
      </c>
      <c r="Q63" s="5">
        <f>XL!$I59</f>
        <v>28</v>
      </c>
      <c r="R63" s="5">
        <f>INDOSAT!$I59</f>
        <v>17</v>
      </c>
      <c r="S63" s="5">
        <f>THREE!$I59</f>
        <v>9</v>
      </c>
      <c r="T63" s="5">
        <f>SMARTFREN!$I59</f>
        <v>11</v>
      </c>
      <c r="U63" s="5">
        <f t="shared" si="2"/>
        <v>137</v>
      </c>
      <c r="V63" s="5">
        <f t="shared" si="3"/>
        <v>76</v>
      </c>
      <c r="W63" s="5">
        <f t="shared" si="4"/>
        <v>37</v>
      </c>
      <c r="X63" s="5">
        <f t="shared" si="5"/>
        <v>33</v>
      </c>
      <c r="Y63" s="5">
        <f t="shared" si="6"/>
        <v>11</v>
      </c>
      <c r="Z63" s="23">
        <f t="shared" si="7"/>
        <v>0.46598639455782315</v>
      </c>
      <c r="AA63" s="23">
        <f t="shared" si="8"/>
        <v>0.25850340136054423</v>
      </c>
      <c r="AB63" s="23">
        <f t="shared" si="9"/>
        <v>0.12585034013605442</v>
      </c>
      <c r="AC63" s="23">
        <f t="shared" si="10"/>
        <v>0.11224489795918367</v>
      </c>
      <c r="AD63" s="23">
        <f t="shared" si="11"/>
        <v>3.7414965986394558E-2</v>
      </c>
      <c r="AF63" s="96" t="str">
        <f t="shared" si="12"/>
        <v>WIN</v>
      </c>
      <c r="AG63" s="96" t="str">
        <f t="shared" si="13"/>
        <v>WIN</v>
      </c>
      <c r="AH63" s="44"/>
      <c r="AI63" s="44"/>
      <c r="AJ63" s="44"/>
    </row>
    <row r="64" spans="1:36" x14ac:dyDescent="0.25">
      <c r="A64" s="1" t="s">
        <v>77</v>
      </c>
      <c r="B64" s="1" t="s">
        <v>250</v>
      </c>
      <c r="C64" s="1" t="s">
        <v>104</v>
      </c>
      <c r="D64" s="1" t="s">
        <v>78</v>
      </c>
      <c r="E64" s="1" t="str">
        <f t="shared" si="14"/>
        <v>MERAUKE-ASMAT</v>
      </c>
      <c r="F64" s="5">
        <f>TSEL!$G60</f>
        <v>9</v>
      </c>
      <c r="G64" s="5">
        <f>XL!$G60</f>
        <v>0</v>
      </c>
      <c r="H64" s="5">
        <f>INDOSAT!$G60</f>
        <v>0</v>
      </c>
      <c r="I64" s="5">
        <f>THREE!$G60</f>
        <v>0</v>
      </c>
      <c r="J64" s="5">
        <f>SMARTFREN!$G60</f>
        <v>0</v>
      </c>
      <c r="K64" s="5">
        <f>TSEL!$H60</f>
        <v>3</v>
      </c>
      <c r="L64" s="5">
        <f>XL!$H60</f>
        <v>0</v>
      </c>
      <c r="M64" s="5">
        <f>INDOSAT!$H60</f>
        <v>0</v>
      </c>
      <c r="N64" s="5">
        <f>THREE!$H60</f>
        <v>0</v>
      </c>
      <c r="O64" s="5">
        <f>SMARTFREN!$H60</f>
        <v>0</v>
      </c>
      <c r="P64" s="5">
        <f>TSEL!$I60</f>
        <v>4</v>
      </c>
      <c r="Q64" s="5">
        <f>XL!$I60</f>
        <v>0</v>
      </c>
      <c r="R64" s="5">
        <f>INDOSAT!$I60</f>
        <v>0</v>
      </c>
      <c r="S64" s="5">
        <f>THREE!$I60</f>
        <v>0</v>
      </c>
      <c r="T64" s="5">
        <f>SMARTFREN!$I60</f>
        <v>0</v>
      </c>
      <c r="U64" s="5">
        <f t="shared" si="2"/>
        <v>16</v>
      </c>
      <c r="V64" s="5">
        <f t="shared" si="3"/>
        <v>0</v>
      </c>
      <c r="W64" s="5">
        <f t="shared" si="4"/>
        <v>0</v>
      </c>
      <c r="X64" s="5">
        <f t="shared" si="5"/>
        <v>0</v>
      </c>
      <c r="Y64" s="5">
        <f t="shared" si="6"/>
        <v>0</v>
      </c>
      <c r="Z64" s="23">
        <f t="shared" si="7"/>
        <v>1</v>
      </c>
      <c r="AA64" s="23">
        <f t="shared" si="8"/>
        <v>0</v>
      </c>
      <c r="AB64" s="23">
        <f t="shared" si="9"/>
        <v>0</v>
      </c>
      <c r="AC64" s="23">
        <f t="shared" si="10"/>
        <v>0</v>
      </c>
      <c r="AD64" s="23">
        <f t="shared" si="11"/>
        <v>0</v>
      </c>
      <c r="AF64" s="96" t="str">
        <f t="shared" si="12"/>
        <v>WIN</v>
      </c>
      <c r="AG64" s="96" t="str">
        <f t="shared" si="13"/>
        <v>WIN</v>
      </c>
      <c r="AH64" s="44"/>
      <c r="AI64" s="44"/>
      <c r="AJ64" s="44"/>
    </row>
    <row r="65" spans="1:36" x14ac:dyDescent="0.25">
      <c r="A65" s="1" t="s">
        <v>77</v>
      </c>
      <c r="B65" s="1" t="s">
        <v>4</v>
      </c>
      <c r="C65" s="1" t="s">
        <v>251</v>
      </c>
      <c r="D65" s="1" t="s">
        <v>79</v>
      </c>
      <c r="E65" s="1" t="str">
        <f t="shared" si="14"/>
        <v>SENTANI-BIAK NUMFOR</v>
      </c>
      <c r="F65" s="5">
        <f>TSEL!$G61</f>
        <v>49</v>
      </c>
      <c r="G65" s="5">
        <f>XL!$G61</f>
        <v>1</v>
      </c>
      <c r="H65" s="5">
        <f>INDOSAT!$G61</f>
        <v>3</v>
      </c>
      <c r="I65" s="5">
        <f>THREE!$G61</f>
        <v>0</v>
      </c>
      <c r="J65" s="5">
        <f>SMARTFREN!$G61</f>
        <v>0</v>
      </c>
      <c r="K65" s="5">
        <f>TSEL!$H61</f>
        <v>44</v>
      </c>
      <c r="L65" s="5">
        <f>XL!$H61</f>
        <v>0</v>
      </c>
      <c r="M65" s="5">
        <f>INDOSAT!$H61</f>
        <v>0</v>
      </c>
      <c r="N65" s="5">
        <f>THREE!$H61</f>
        <v>0</v>
      </c>
      <c r="O65" s="5">
        <f>SMARTFREN!$H61</f>
        <v>0</v>
      </c>
      <c r="P65" s="5">
        <f>TSEL!$I61</f>
        <v>49</v>
      </c>
      <c r="Q65" s="5">
        <f>XL!$I61</f>
        <v>0</v>
      </c>
      <c r="R65" s="5">
        <f>INDOSAT!$I61</f>
        <v>0</v>
      </c>
      <c r="S65" s="5">
        <f>THREE!$I61</f>
        <v>0</v>
      </c>
      <c r="T65" s="5">
        <f>SMARTFREN!$I61</f>
        <v>0</v>
      </c>
      <c r="U65" s="5">
        <f t="shared" si="2"/>
        <v>142</v>
      </c>
      <c r="V65" s="5">
        <f t="shared" si="3"/>
        <v>1</v>
      </c>
      <c r="W65" s="5">
        <f t="shared" si="4"/>
        <v>3</v>
      </c>
      <c r="X65" s="5">
        <f t="shared" si="5"/>
        <v>0</v>
      </c>
      <c r="Y65" s="5">
        <f t="shared" si="6"/>
        <v>0</v>
      </c>
      <c r="Z65" s="23">
        <f t="shared" si="7"/>
        <v>0.9726027397260274</v>
      </c>
      <c r="AA65" s="23">
        <f t="shared" si="8"/>
        <v>6.8493150684931503E-3</v>
      </c>
      <c r="AB65" s="23">
        <f t="shared" si="9"/>
        <v>2.0547945205479451E-2</v>
      </c>
      <c r="AC65" s="23">
        <f t="shared" si="10"/>
        <v>0</v>
      </c>
      <c r="AD65" s="23">
        <f t="shared" si="11"/>
        <v>0</v>
      </c>
      <c r="AF65" s="96" t="str">
        <f t="shared" si="12"/>
        <v>WIN</v>
      </c>
      <c r="AG65" s="96" t="str">
        <f t="shared" si="13"/>
        <v>WIN</v>
      </c>
      <c r="AH65" s="44"/>
      <c r="AI65" s="44"/>
      <c r="AJ65" s="44"/>
    </row>
    <row r="66" spans="1:36" x14ac:dyDescent="0.25">
      <c r="A66" s="1" t="s">
        <v>77</v>
      </c>
      <c r="B66" s="1" t="s">
        <v>250</v>
      </c>
      <c r="C66" s="1" t="s">
        <v>104</v>
      </c>
      <c r="D66" s="1" t="s">
        <v>80</v>
      </c>
      <c r="E66" s="1" t="str">
        <f t="shared" si="14"/>
        <v>MERAUKE-BOVEN DIGOEL</v>
      </c>
      <c r="F66" s="5">
        <f>TSEL!$G62</f>
        <v>11</v>
      </c>
      <c r="G66" s="5">
        <f>XL!$G62</f>
        <v>0</v>
      </c>
      <c r="H66" s="5">
        <f>INDOSAT!$G62</f>
        <v>2</v>
      </c>
      <c r="I66" s="5">
        <f>THREE!$G62</f>
        <v>0</v>
      </c>
      <c r="J66" s="5">
        <f>SMARTFREN!$G62</f>
        <v>0</v>
      </c>
      <c r="K66" s="5">
        <f>TSEL!$H62</f>
        <v>4</v>
      </c>
      <c r="L66" s="5">
        <f>XL!$H62</f>
        <v>0</v>
      </c>
      <c r="M66" s="5">
        <f>INDOSAT!$H62</f>
        <v>0</v>
      </c>
      <c r="N66" s="5">
        <f>THREE!$H62</f>
        <v>0</v>
      </c>
      <c r="O66" s="5">
        <f>SMARTFREN!$H62</f>
        <v>0</v>
      </c>
      <c r="P66" s="5">
        <f>TSEL!$I62</f>
        <v>5</v>
      </c>
      <c r="Q66" s="5">
        <f>XL!$I62</f>
        <v>0</v>
      </c>
      <c r="R66" s="5">
        <f>INDOSAT!$I62</f>
        <v>0</v>
      </c>
      <c r="S66" s="5">
        <f>THREE!$I62</f>
        <v>0</v>
      </c>
      <c r="T66" s="5">
        <f>SMARTFREN!$I62</f>
        <v>0</v>
      </c>
      <c r="U66" s="5">
        <f t="shared" si="2"/>
        <v>20</v>
      </c>
      <c r="V66" s="5">
        <f t="shared" si="3"/>
        <v>0</v>
      </c>
      <c r="W66" s="5">
        <f t="shared" si="4"/>
        <v>2</v>
      </c>
      <c r="X66" s="5">
        <f t="shared" si="5"/>
        <v>0</v>
      </c>
      <c r="Y66" s="5">
        <f t="shared" si="6"/>
        <v>0</v>
      </c>
      <c r="Z66" s="23">
        <f t="shared" si="7"/>
        <v>0.90909090909090906</v>
      </c>
      <c r="AA66" s="23">
        <f t="shared" si="8"/>
        <v>0</v>
      </c>
      <c r="AB66" s="23">
        <f t="shared" si="9"/>
        <v>9.0909090909090912E-2</v>
      </c>
      <c r="AC66" s="23">
        <f t="shared" si="10"/>
        <v>0</v>
      </c>
      <c r="AD66" s="23">
        <f t="shared" si="11"/>
        <v>0</v>
      </c>
      <c r="AF66" s="96" t="str">
        <f t="shared" si="12"/>
        <v>WIN</v>
      </c>
      <c r="AG66" s="96" t="str">
        <f t="shared" si="13"/>
        <v>WIN</v>
      </c>
      <c r="AH66" s="44"/>
      <c r="AI66" s="44"/>
      <c r="AJ66" s="44"/>
    </row>
    <row r="67" spans="1:36" x14ac:dyDescent="0.25">
      <c r="A67" s="1" t="s">
        <v>77</v>
      </c>
      <c r="B67" s="1" t="s">
        <v>252</v>
      </c>
      <c r="C67" s="1" t="s">
        <v>252</v>
      </c>
      <c r="D67" s="1" t="s">
        <v>81</v>
      </c>
      <c r="E67" s="1" t="str">
        <f t="shared" si="14"/>
        <v>AMBON-BURU</v>
      </c>
      <c r="F67" s="5">
        <f>TSEL!$G63</f>
        <v>49</v>
      </c>
      <c r="G67" s="5">
        <f>XL!$G63</f>
        <v>0</v>
      </c>
      <c r="H67" s="5">
        <f>INDOSAT!$G63</f>
        <v>2</v>
      </c>
      <c r="I67" s="5">
        <f>THREE!$G63</f>
        <v>0</v>
      </c>
      <c r="J67" s="5">
        <f>SMARTFREN!$G63</f>
        <v>0</v>
      </c>
      <c r="K67" s="5">
        <f>TSEL!$H63</f>
        <v>37</v>
      </c>
      <c r="L67" s="5">
        <f>XL!$H63</f>
        <v>0</v>
      </c>
      <c r="M67" s="5">
        <f>INDOSAT!$H63</f>
        <v>0</v>
      </c>
      <c r="N67" s="5">
        <f>THREE!$H63</f>
        <v>0</v>
      </c>
      <c r="O67" s="5">
        <f>SMARTFREN!$H63</f>
        <v>0</v>
      </c>
      <c r="P67" s="5">
        <f>TSEL!$I63</f>
        <v>48</v>
      </c>
      <c r="Q67" s="5">
        <f>XL!$I63</f>
        <v>0</v>
      </c>
      <c r="R67" s="5">
        <f>INDOSAT!$I63</f>
        <v>0</v>
      </c>
      <c r="S67" s="5">
        <f>THREE!$I63</f>
        <v>0</v>
      </c>
      <c r="T67" s="5">
        <f>SMARTFREN!$I63</f>
        <v>0</v>
      </c>
      <c r="U67" s="5">
        <f t="shared" si="2"/>
        <v>134</v>
      </c>
      <c r="V67" s="5">
        <f t="shared" si="3"/>
        <v>0</v>
      </c>
      <c r="W67" s="5">
        <f t="shared" si="4"/>
        <v>2</v>
      </c>
      <c r="X67" s="5">
        <f t="shared" si="5"/>
        <v>0</v>
      </c>
      <c r="Y67" s="5">
        <f t="shared" si="6"/>
        <v>0</v>
      </c>
      <c r="Z67" s="23">
        <f t="shared" si="7"/>
        <v>0.98529411764705888</v>
      </c>
      <c r="AA67" s="23">
        <f t="shared" si="8"/>
        <v>0</v>
      </c>
      <c r="AB67" s="23">
        <f t="shared" si="9"/>
        <v>1.4705882352941176E-2</v>
      </c>
      <c r="AC67" s="23">
        <f t="shared" si="10"/>
        <v>0</v>
      </c>
      <c r="AD67" s="23">
        <f t="shared" si="11"/>
        <v>0</v>
      </c>
      <c r="AF67" s="96" t="str">
        <f t="shared" si="12"/>
        <v>WIN</v>
      </c>
      <c r="AG67" s="96" t="str">
        <f t="shared" si="13"/>
        <v>WIN</v>
      </c>
      <c r="AH67" s="44"/>
      <c r="AI67" s="44"/>
      <c r="AJ67" s="44"/>
    </row>
    <row r="68" spans="1:36" x14ac:dyDescent="0.25">
      <c r="A68" s="1" t="s">
        <v>77</v>
      </c>
      <c r="B68" s="1" t="s">
        <v>252</v>
      </c>
      <c r="C68" s="1" t="s">
        <v>252</v>
      </c>
      <c r="D68" s="1" t="s">
        <v>82</v>
      </c>
      <c r="E68" s="1" t="str">
        <f t="shared" si="14"/>
        <v>AMBON-BURU SELATAN</v>
      </c>
      <c r="F68" s="5">
        <f>TSEL!$G64</f>
        <v>8</v>
      </c>
      <c r="G68" s="5">
        <f>XL!$G64</f>
        <v>0</v>
      </c>
      <c r="H68" s="5">
        <f>INDOSAT!$G64</f>
        <v>0</v>
      </c>
      <c r="I68" s="5">
        <f>THREE!$G64</f>
        <v>0</v>
      </c>
      <c r="J68" s="5">
        <f>SMARTFREN!$G64</f>
        <v>0</v>
      </c>
      <c r="K68" s="5">
        <f>TSEL!$H64</f>
        <v>4</v>
      </c>
      <c r="L68" s="5">
        <f>XL!$H64</f>
        <v>0</v>
      </c>
      <c r="M68" s="5">
        <f>INDOSAT!$H64</f>
        <v>0</v>
      </c>
      <c r="N68" s="5">
        <f>THREE!$H64</f>
        <v>0</v>
      </c>
      <c r="O68" s="5">
        <f>SMARTFREN!$H64</f>
        <v>0</v>
      </c>
      <c r="P68" s="5">
        <f>TSEL!$I64</f>
        <v>7</v>
      </c>
      <c r="Q68" s="5">
        <f>XL!$I64</f>
        <v>0</v>
      </c>
      <c r="R68" s="5">
        <f>INDOSAT!$I64</f>
        <v>0</v>
      </c>
      <c r="S68" s="5">
        <f>THREE!$I64</f>
        <v>0</v>
      </c>
      <c r="T68" s="5">
        <f>SMARTFREN!$I64</f>
        <v>0</v>
      </c>
      <c r="U68" s="5">
        <f t="shared" si="2"/>
        <v>19</v>
      </c>
      <c r="V68" s="5">
        <f t="shared" si="3"/>
        <v>0</v>
      </c>
      <c r="W68" s="5">
        <f t="shared" si="4"/>
        <v>0</v>
      </c>
      <c r="X68" s="5">
        <f t="shared" si="5"/>
        <v>0</v>
      </c>
      <c r="Y68" s="5">
        <f t="shared" si="6"/>
        <v>0</v>
      </c>
      <c r="Z68" s="23">
        <f t="shared" si="7"/>
        <v>1</v>
      </c>
      <c r="AA68" s="23">
        <f t="shared" si="8"/>
        <v>0</v>
      </c>
      <c r="AB68" s="23">
        <f t="shared" si="9"/>
        <v>0</v>
      </c>
      <c r="AC68" s="23">
        <f t="shared" si="10"/>
        <v>0</v>
      </c>
      <c r="AD68" s="23">
        <f t="shared" si="11"/>
        <v>0</v>
      </c>
      <c r="AF68" s="96" t="str">
        <f t="shared" si="12"/>
        <v>WIN</v>
      </c>
      <c r="AG68" s="96" t="str">
        <f t="shared" si="13"/>
        <v>WIN</v>
      </c>
      <c r="AH68" s="44"/>
      <c r="AI68" s="44"/>
      <c r="AJ68" s="44"/>
    </row>
    <row r="69" spans="1:36" x14ac:dyDescent="0.25">
      <c r="A69" s="1" t="s">
        <v>77</v>
      </c>
      <c r="B69" s="1" t="s">
        <v>4</v>
      </c>
      <c r="C69" s="1" t="s">
        <v>251</v>
      </c>
      <c r="D69" s="1" t="s">
        <v>83</v>
      </c>
      <c r="E69" s="1" t="str">
        <f t="shared" si="14"/>
        <v>SENTANI-DEIYAI</v>
      </c>
      <c r="F69" s="5">
        <f>TSEL!$G65</f>
        <v>1</v>
      </c>
      <c r="G69" s="5">
        <f>XL!$G65</f>
        <v>0</v>
      </c>
      <c r="H69" s="5">
        <f>INDOSAT!$G65</f>
        <v>0</v>
      </c>
      <c r="I69" s="5">
        <f>THREE!$G65</f>
        <v>0</v>
      </c>
      <c r="J69" s="5">
        <f>SMARTFREN!$G65</f>
        <v>0</v>
      </c>
      <c r="K69" s="5">
        <f>TSEL!$H65</f>
        <v>1</v>
      </c>
      <c r="L69" s="5">
        <f>XL!$H65</f>
        <v>0</v>
      </c>
      <c r="M69" s="5">
        <f>INDOSAT!$H65</f>
        <v>0</v>
      </c>
      <c r="N69" s="5">
        <f>THREE!$H65</f>
        <v>0</v>
      </c>
      <c r="O69" s="5">
        <f>SMARTFREN!$H65</f>
        <v>0</v>
      </c>
      <c r="P69" s="5">
        <f>TSEL!$I65</f>
        <v>0</v>
      </c>
      <c r="Q69" s="5">
        <f>XL!$I65</f>
        <v>0</v>
      </c>
      <c r="R69" s="5">
        <f>INDOSAT!$I65</f>
        <v>0</v>
      </c>
      <c r="S69" s="5">
        <f>THREE!$I65</f>
        <v>0</v>
      </c>
      <c r="T69" s="5">
        <f>SMARTFREN!$I65</f>
        <v>0</v>
      </c>
      <c r="U69" s="5">
        <f t="shared" si="2"/>
        <v>2</v>
      </c>
      <c r="V69" s="5">
        <f t="shared" si="3"/>
        <v>0</v>
      </c>
      <c r="W69" s="5">
        <f t="shared" si="4"/>
        <v>0</v>
      </c>
      <c r="X69" s="5">
        <f t="shared" si="5"/>
        <v>0</v>
      </c>
      <c r="Y69" s="5">
        <f t="shared" si="6"/>
        <v>0</v>
      </c>
      <c r="Z69" s="23">
        <f t="shared" si="7"/>
        <v>1</v>
      </c>
      <c r="AA69" s="23">
        <f t="shared" si="8"/>
        <v>0</v>
      </c>
      <c r="AB69" s="23">
        <f t="shared" si="9"/>
        <v>0</v>
      </c>
      <c r="AC69" s="23">
        <f t="shared" si="10"/>
        <v>0</v>
      </c>
      <c r="AD69" s="23">
        <f t="shared" si="11"/>
        <v>0</v>
      </c>
      <c r="AF69" s="96" t="str">
        <f t="shared" si="12"/>
        <v>WIN</v>
      </c>
      <c r="AG69" s="96" t="str">
        <f t="shared" si="13"/>
        <v>WIN</v>
      </c>
      <c r="AH69" s="44"/>
      <c r="AI69" s="44"/>
      <c r="AJ69" s="44"/>
    </row>
    <row r="70" spans="1:36" x14ac:dyDescent="0.25">
      <c r="A70" s="1" t="s">
        <v>77</v>
      </c>
      <c r="B70" s="1" t="s">
        <v>4</v>
      </c>
      <c r="C70" s="1" t="s">
        <v>251</v>
      </c>
      <c r="D70" s="1" t="s">
        <v>84</v>
      </c>
      <c r="E70" s="1" t="str">
        <f t="shared" si="14"/>
        <v>SENTANI-DOGIYAI</v>
      </c>
      <c r="F70" s="5">
        <f>TSEL!$G66</f>
        <v>7</v>
      </c>
      <c r="G70" s="5">
        <f>XL!$G66</f>
        <v>0</v>
      </c>
      <c r="H70" s="5">
        <f>INDOSAT!$G66</f>
        <v>0</v>
      </c>
      <c r="I70" s="5">
        <f>THREE!$G66</f>
        <v>0</v>
      </c>
      <c r="J70" s="5">
        <f>SMARTFREN!$G66</f>
        <v>0</v>
      </c>
      <c r="K70" s="5">
        <f>TSEL!$H66</f>
        <v>0</v>
      </c>
      <c r="L70" s="5">
        <f>XL!$H66</f>
        <v>0</v>
      </c>
      <c r="M70" s="5">
        <f>INDOSAT!$H66</f>
        <v>0</v>
      </c>
      <c r="N70" s="5">
        <f>THREE!$H66</f>
        <v>0</v>
      </c>
      <c r="O70" s="5">
        <f>SMARTFREN!$H66</f>
        <v>0</v>
      </c>
      <c r="P70" s="5">
        <f>TSEL!$I66</f>
        <v>0</v>
      </c>
      <c r="Q70" s="5">
        <f>XL!$I66</f>
        <v>0</v>
      </c>
      <c r="R70" s="5">
        <f>INDOSAT!$I66</f>
        <v>0</v>
      </c>
      <c r="S70" s="5">
        <f>THREE!$I66</f>
        <v>0</v>
      </c>
      <c r="T70" s="5">
        <f>SMARTFREN!$I66</f>
        <v>0</v>
      </c>
      <c r="U70" s="5">
        <f t="shared" si="2"/>
        <v>7</v>
      </c>
      <c r="V70" s="5">
        <f t="shared" si="3"/>
        <v>0</v>
      </c>
      <c r="W70" s="5">
        <f t="shared" si="4"/>
        <v>0</v>
      </c>
      <c r="X70" s="5">
        <f t="shared" si="5"/>
        <v>0</v>
      </c>
      <c r="Y70" s="5">
        <f t="shared" si="6"/>
        <v>0</v>
      </c>
      <c r="Z70" s="23">
        <f t="shared" si="7"/>
        <v>1</v>
      </c>
      <c r="AA70" s="23">
        <f t="shared" si="8"/>
        <v>0</v>
      </c>
      <c r="AB70" s="23">
        <f t="shared" si="9"/>
        <v>0</v>
      </c>
      <c r="AC70" s="23">
        <f t="shared" si="10"/>
        <v>0</v>
      </c>
      <c r="AD70" s="23">
        <f t="shared" si="11"/>
        <v>0</v>
      </c>
      <c r="AF70" s="96" t="str">
        <f t="shared" si="12"/>
        <v>WIN</v>
      </c>
      <c r="AG70" s="96" t="str">
        <f t="shared" si="13"/>
        <v>WIN</v>
      </c>
      <c r="AH70" s="44"/>
      <c r="AI70" s="44"/>
      <c r="AJ70" s="44"/>
    </row>
    <row r="71" spans="1:36" x14ac:dyDescent="0.25">
      <c r="A71" s="1" t="s">
        <v>77</v>
      </c>
      <c r="B71" s="1" t="s">
        <v>5</v>
      </c>
      <c r="C71" s="1" t="s">
        <v>101</v>
      </c>
      <c r="D71" s="1" t="s">
        <v>85</v>
      </c>
      <c r="E71" s="1" t="str">
        <f t="shared" ref="E71:E105" si="15">C71&amp;"-"&amp;D71</f>
        <v>MANOKWARI-FAKFAK</v>
      </c>
      <c r="F71" s="5">
        <f>TSEL!$G67</f>
        <v>36</v>
      </c>
      <c r="G71" s="5">
        <f>XL!$G67</f>
        <v>0</v>
      </c>
      <c r="H71" s="5">
        <f>INDOSAT!$G67</f>
        <v>3</v>
      </c>
      <c r="I71" s="5">
        <f>THREE!$G67</f>
        <v>0</v>
      </c>
      <c r="J71" s="5">
        <f>SMARTFREN!$G67</f>
        <v>0</v>
      </c>
      <c r="K71" s="5">
        <f>TSEL!$H67</f>
        <v>28</v>
      </c>
      <c r="L71" s="5">
        <f>XL!$H67</f>
        <v>0</v>
      </c>
      <c r="M71" s="5">
        <f>INDOSAT!$H67</f>
        <v>0</v>
      </c>
      <c r="N71" s="5">
        <f>THREE!$H67</f>
        <v>0</v>
      </c>
      <c r="O71" s="5">
        <f>SMARTFREN!$H67</f>
        <v>0</v>
      </c>
      <c r="P71" s="5">
        <f>TSEL!$I67</f>
        <v>32</v>
      </c>
      <c r="Q71" s="5">
        <f>XL!$I67</f>
        <v>0</v>
      </c>
      <c r="R71" s="5">
        <f>INDOSAT!$I67</f>
        <v>0</v>
      </c>
      <c r="S71" s="5">
        <f>THREE!$I67</f>
        <v>0</v>
      </c>
      <c r="T71" s="5">
        <f>SMARTFREN!$I67</f>
        <v>0</v>
      </c>
      <c r="U71" s="5">
        <f t="shared" ref="U71:U134" si="16">F71+K71+P71</f>
        <v>96</v>
      </c>
      <c r="V71" s="5">
        <f t="shared" ref="V71:V134" si="17">G71+L71+Q71</f>
        <v>0</v>
      </c>
      <c r="W71" s="5">
        <f t="shared" ref="W71:W134" si="18">H71+M71+R71</f>
        <v>3</v>
      </c>
      <c r="X71" s="5">
        <f t="shared" ref="X71:X134" si="19">I71+N71+S71</f>
        <v>0</v>
      </c>
      <c r="Y71" s="5">
        <f t="shared" ref="Y71:Y134" si="20">J71+O71+T71</f>
        <v>0</v>
      </c>
      <c r="Z71" s="23">
        <f t="shared" ref="Z71:Z134" si="21">U71/SUM($U71:$Y71)</f>
        <v>0.96969696969696972</v>
      </c>
      <c r="AA71" s="23">
        <f t="shared" ref="AA71:AA134" si="22">V71/SUM($U71:$Y71)</f>
        <v>0</v>
      </c>
      <c r="AB71" s="23">
        <f t="shared" ref="AB71:AB134" si="23">W71/SUM($U71:$Y71)</f>
        <v>3.0303030303030304E-2</v>
      </c>
      <c r="AC71" s="23">
        <f t="shared" ref="AC71:AC134" si="24">X71/SUM($U71:$Y71)</f>
        <v>0</v>
      </c>
      <c r="AD71" s="23">
        <f t="shared" ref="AD71:AD134" si="25">Y71/SUM($U71:$Y71)</f>
        <v>0</v>
      </c>
      <c r="AF71" s="96" t="str">
        <f t="shared" ref="AF71:AF134" si="26">IF((MAX(P71:T71)=P71),"WIN","LOSE")</f>
        <v>WIN</v>
      </c>
      <c r="AG71" s="96" t="str">
        <f t="shared" ref="AG71:AG134" si="27">IF((MAX(U71:Y71)=U71),"WIN","LOSE")</f>
        <v>WIN</v>
      </c>
      <c r="AH71" s="44"/>
      <c r="AI71" s="44"/>
      <c r="AJ71" s="44"/>
    </row>
    <row r="72" spans="1:36" x14ac:dyDescent="0.25">
      <c r="A72" s="30" t="s">
        <v>77</v>
      </c>
      <c r="B72" s="30" t="s">
        <v>4</v>
      </c>
      <c r="C72" s="30" t="s">
        <v>251</v>
      </c>
      <c r="D72" s="30" t="s">
        <v>258</v>
      </c>
      <c r="E72" s="30" t="str">
        <f t="shared" si="15"/>
        <v>SENTANI-INTAN JAYA</v>
      </c>
      <c r="F72" s="5">
        <f>TSEL!$G68</f>
        <v>0</v>
      </c>
      <c r="G72" s="5">
        <f>XL!$G68</f>
        <v>0</v>
      </c>
      <c r="H72" s="5">
        <f>INDOSAT!$G68</f>
        <v>0</v>
      </c>
      <c r="I72" s="5">
        <f>THREE!$G68</f>
        <v>0</v>
      </c>
      <c r="J72" s="5">
        <f>SMARTFREN!$G68</f>
        <v>0</v>
      </c>
      <c r="K72" s="5">
        <f>TSEL!$H68</f>
        <v>0</v>
      </c>
      <c r="L72" s="5">
        <f>XL!$H68</f>
        <v>0</v>
      </c>
      <c r="M72" s="5">
        <f>INDOSAT!$H68</f>
        <v>0</v>
      </c>
      <c r="N72" s="5">
        <f>THREE!$H68</f>
        <v>0</v>
      </c>
      <c r="O72" s="5">
        <f>SMARTFREN!$H68</f>
        <v>0</v>
      </c>
      <c r="P72" s="5">
        <f>TSEL!$I68</f>
        <v>0</v>
      </c>
      <c r="Q72" s="5">
        <f>XL!$I68</f>
        <v>0</v>
      </c>
      <c r="R72" s="5">
        <f>INDOSAT!$I68</f>
        <v>0</v>
      </c>
      <c r="S72" s="5">
        <f>THREE!$I68</f>
        <v>0</v>
      </c>
      <c r="T72" s="5">
        <f>SMARTFREN!$I68</f>
        <v>0</v>
      </c>
      <c r="U72" s="5">
        <f t="shared" si="16"/>
        <v>0</v>
      </c>
      <c r="V72" s="5">
        <f t="shared" si="17"/>
        <v>0</v>
      </c>
      <c r="W72" s="5">
        <f t="shared" si="18"/>
        <v>0</v>
      </c>
      <c r="X72" s="5">
        <f t="shared" si="19"/>
        <v>0</v>
      </c>
      <c r="Y72" s="5">
        <f t="shared" si="20"/>
        <v>0</v>
      </c>
      <c r="Z72" s="23" t="e">
        <f t="shared" si="21"/>
        <v>#DIV/0!</v>
      </c>
      <c r="AA72" s="23" t="e">
        <f t="shared" si="22"/>
        <v>#DIV/0!</v>
      </c>
      <c r="AB72" s="23" t="e">
        <f t="shared" si="23"/>
        <v>#DIV/0!</v>
      </c>
      <c r="AC72" s="23" t="e">
        <f t="shared" si="24"/>
        <v>#DIV/0!</v>
      </c>
      <c r="AD72" s="23" t="e">
        <f t="shared" si="25"/>
        <v>#DIV/0!</v>
      </c>
      <c r="AF72" s="96" t="str">
        <f t="shared" si="26"/>
        <v>WIN</v>
      </c>
      <c r="AG72" s="96" t="str">
        <f t="shared" si="27"/>
        <v>WIN</v>
      </c>
      <c r="AH72" s="44"/>
      <c r="AI72" s="44"/>
      <c r="AJ72" s="44"/>
    </row>
    <row r="73" spans="1:36" x14ac:dyDescent="0.25">
      <c r="A73" s="1" t="s">
        <v>77</v>
      </c>
      <c r="B73" s="1" t="s">
        <v>4</v>
      </c>
      <c r="C73" s="1" t="s">
        <v>251</v>
      </c>
      <c r="D73" s="1" t="s">
        <v>4</v>
      </c>
      <c r="E73" s="1" t="str">
        <f t="shared" si="15"/>
        <v>SENTANI-JAYAPURA</v>
      </c>
      <c r="F73" s="5">
        <f>TSEL!$G69</f>
        <v>107</v>
      </c>
      <c r="G73" s="5">
        <f>XL!$G69</f>
        <v>2</v>
      </c>
      <c r="H73" s="5">
        <f>INDOSAT!$G69</f>
        <v>6</v>
      </c>
      <c r="I73" s="5">
        <f>THREE!$G69</f>
        <v>0</v>
      </c>
      <c r="J73" s="5">
        <f>SMARTFREN!$G69</f>
        <v>0</v>
      </c>
      <c r="K73" s="5">
        <f>TSEL!$H69</f>
        <v>100</v>
      </c>
      <c r="L73" s="5">
        <f>XL!$H69</f>
        <v>0</v>
      </c>
      <c r="M73" s="5">
        <f>INDOSAT!$H69</f>
        <v>2</v>
      </c>
      <c r="N73" s="5">
        <f>THREE!$H69</f>
        <v>0</v>
      </c>
      <c r="O73" s="5">
        <f>SMARTFREN!$H69</f>
        <v>0</v>
      </c>
      <c r="P73" s="5">
        <f>TSEL!$I69</f>
        <v>105</v>
      </c>
      <c r="Q73" s="5">
        <f>XL!$I69</f>
        <v>0</v>
      </c>
      <c r="R73" s="5">
        <f>INDOSAT!$I69</f>
        <v>3</v>
      </c>
      <c r="S73" s="5">
        <f>THREE!$I69</f>
        <v>0</v>
      </c>
      <c r="T73" s="5">
        <f>SMARTFREN!$I69</f>
        <v>0</v>
      </c>
      <c r="U73" s="5">
        <f t="shared" si="16"/>
        <v>312</v>
      </c>
      <c r="V73" s="5">
        <f t="shared" si="17"/>
        <v>2</v>
      </c>
      <c r="W73" s="5">
        <f t="shared" si="18"/>
        <v>11</v>
      </c>
      <c r="X73" s="5">
        <f t="shared" si="19"/>
        <v>0</v>
      </c>
      <c r="Y73" s="5">
        <f t="shared" si="20"/>
        <v>0</v>
      </c>
      <c r="Z73" s="23">
        <f t="shared" si="21"/>
        <v>0.96</v>
      </c>
      <c r="AA73" s="23">
        <f t="shared" si="22"/>
        <v>6.1538461538461538E-3</v>
      </c>
      <c r="AB73" s="23">
        <f t="shared" si="23"/>
        <v>3.3846153846153845E-2</v>
      </c>
      <c r="AC73" s="23">
        <f t="shared" si="24"/>
        <v>0</v>
      </c>
      <c r="AD73" s="23">
        <f t="shared" si="25"/>
        <v>0</v>
      </c>
      <c r="AF73" s="96" t="str">
        <f t="shared" si="26"/>
        <v>WIN</v>
      </c>
      <c r="AG73" s="96" t="str">
        <f t="shared" si="27"/>
        <v>WIN</v>
      </c>
      <c r="AH73" s="44"/>
      <c r="AI73" s="44"/>
      <c r="AJ73" s="44"/>
    </row>
    <row r="74" spans="1:36" x14ac:dyDescent="0.25">
      <c r="A74" s="1" t="s">
        <v>77</v>
      </c>
      <c r="B74" s="1" t="s">
        <v>4</v>
      </c>
      <c r="C74" s="1" t="s">
        <v>251</v>
      </c>
      <c r="D74" s="1" t="s">
        <v>86</v>
      </c>
      <c r="E74" s="1" t="str">
        <f t="shared" si="15"/>
        <v>SENTANI-JAYAWIJAYA</v>
      </c>
      <c r="F74" s="5">
        <f>TSEL!$G70</f>
        <v>26</v>
      </c>
      <c r="G74" s="5">
        <f>XL!$G70</f>
        <v>0</v>
      </c>
      <c r="H74" s="5">
        <f>INDOSAT!$G70</f>
        <v>2</v>
      </c>
      <c r="I74" s="5">
        <f>THREE!$G70</f>
        <v>0</v>
      </c>
      <c r="J74" s="5">
        <f>SMARTFREN!$G70</f>
        <v>0</v>
      </c>
      <c r="K74" s="5">
        <f>TSEL!$H70</f>
        <v>22</v>
      </c>
      <c r="L74" s="5">
        <f>XL!$H70</f>
        <v>0</v>
      </c>
      <c r="M74" s="5">
        <f>INDOSAT!$H70</f>
        <v>0</v>
      </c>
      <c r="N74" s="5">
        <f>THREE!$H70</f>
        <v>0</v>
      </c>
      <c r="O74" s="5">
        <f>SMARTFREN!$H70</f>
        <v>0</v>
      </c>
      <c r="P74" s="5">
        <f>TSEL!$I70</f>
        <v>26</v>
      </c>
      <c r="Q74" s="5">
        <f>XL!$I70</f>
        <v>0</v>
      </c>
      <c r="R74" s="5">
        <f>INDOSAT!$I70</f>
        <v>0</v>
      </c>
      <c r="S74" s="5">
        <f>THREE!$I70</f>
        <v>0</v>
      </c>
      <c r="T74" s="5">
        <f>SMARTFREN!$I70</f>
        <v>0</v>
      </c>
      <c r="U74" s="5">
        <f t="shared" si="16"/>
        <v>74</v>
      </c>
      <c r="V74" s="5">
        <f t="shared" si="17"/>
        <v>0</v>
      </c>
      <c r="W74" s="5">
        <f t="shared" si="18"/>
        <v>2</v>
      </c>
      <c r="X74" s="5">
        <f t="shared" si="19"/>
        <v>0</v>
      </c>
      <c r="Y74" s="5">
        <f t="shared" si="20"/>
        <v>0</v>
      </c>
      <c r="Z74" s="23">
        <f t="shared" si="21"/>
        <v>0.97368421052631582</v>
      </c>
      <c r="AA74" s="23">
        <f t="shared" si="22"/>
        <v>0</v>
      </c>
      <c r="AB74" s="23">
        <f t="shared" si="23"/>
        <v>2.6315789473684209E-2</v>
      </c>
      <c r="AC74" s="23">
        <f t="shared" si="24"/>
        <v>0</v>
      </c>
      <c r="AD74" s="23">
        <f t="shared" si="25"/>
        <v>0</v>
      </c>
      <c r="AF74" s="96" t="str">
        <f t="shared" si="26"/>
        <v>WIN</v>
      </c>
      <c r="AG74" s="96" t="str">
        <f t="shared" si="27"/>
        <v>WIN</v>
      </c>
      <c r="AH74" s="44"/>
      <c r="AI74" s="44"/>
      <c r="AJ74" s="44"/>
    </row>
    <row r="75" spans="1:36" x14ac:dyDescent="0.25">
      <c r="A75" s="1" t="s">
        <v>77</v>
      </c>
      <c r="B75" s="1" t="s">
        <v>5</v>
      </c>
      <c r="C75" s="1" t="s">
        <v>101</v>
      </c>
      <c r="D75" s="1" t="s">
        <v>87</v>
      </c>
      <c r="E75" s="1" t="str">
        <f t="shared" si="15"/>
        <v>MANOKWARI-KAIMANA</v>
      </c>
      <c r="F75" s="5">
        <f>TSEL!$G71</f>
        <v>14</v>
      </c>
      <c r="G75" s="5">
        <f>XL!$G71</f>
        <v>0</v>
      </c>
      <c r="H75" s="5">
        <f>INDOSAT!$G71</f>
        <v>1</v>
      </c>
      <c r="I75" s="5">
        <f>THREE!$G71</f>
        <v>0</v>
      </c>
      <c r="J75" s="5">
        <f>SMARTFREN!$G71</f>
        <v>0</v>
      </c>
      <c r="K75" s="5">
        <f>TSEL!$H71</f>
        <v>12</v>
      </c>
      <c r="L75" s="5">
        <f>XL!$H71</f>
        <v>0</v>
      </c>
      <c r="M75" s="5">
        <f>INDOSAT!$H71</f>
        <v>0</v>
      </c>
      <c r="N75" s="5">
        <f>THREE!$H71</f>
        <v>0</v>
      </c>
      <c r="O75" s="5">
        <f>SMARTFREN!$H71</f>
        <v>0</v>
      </c>
      <c r="P75" s="5">
        <f>TSEL!$I71</f>
        <v>14</v>
      </c>
      <c r="Q75" s="5">
        <f>XL!$I71</f>
        <v>0</v>
      </c>
      <c r="R75" s="5">
        <f>INDOSAT!$I71</f>
        <v>0</v>
      </c>
      <c r="S75" s="5">
        <f>THREE!$I71</f>
        <v>0</v>
      </c>
      <c r="T75" s="5">
        <f>SMARTFREN!$I71</f>
        <v>0</v>
      </c>
      <c r="U75" s="5">
        <f t="shared" si="16"/>
        <v>40</v>
      </c>
      <c r="V75" s="5">
        <f t="shared" si="17"/>
        <v>0</v>
      </c>
      <c r="W75" s="5">
        <f t="shared" si="18"/>
        <v>1</v>
      </c>
      <c r="X75" s="5">
        <f t="shared" si="19"/>
        <v>0</v>
      </c>
      <c r="Y75" s="5">
        <f t="shared" si="20"/>
        <v>0</v>
      </c>
      <c r="Z75" s="23">
        <f t="shared" si="21"/>
        <v>0.97560975609756095</v>
      </c>
      <c r="AA75" s="23">
        <f t="shared" si="22"/>
        <v>0</v>
      </c>
      <c r="AB75" s="23">
        <f t="shared" si="23"/>
        <v>2.4390243902439025E-2</v>
      </c>
      <c r="AC75" s="23">
        <f t="shared" si="24"/>
        <v>0</v>
      </c>
      <c r="AD75" s="23">
        <f t="shared" si="25"/>
        <v>0</v>
      </c>
      <c r="AF75" s="96" t="str">
        <f t="shared" si="26"/>
        <v>WIN</v>
      </c>
      <c r="AG75" s="96" t="str">
        <f t="shared" si="27"/>
        <v>WIN</v>
      </c>
      <c r="AH75" s="44"/>
      <c r="AI75" s="44"/>
      <c r="AJ75" s="44"/>
    </row>
    <row r="76" spans="1:36" x14ac:dyDescent="0.25">
      <c r="A76" s="1" t="s">
        <v>77</v>
      </c>
      <c r="B76" s="1" t="s">
        <v>4</v>
      </c>
      <c r="C76" s="1" t="s">
        <v>251</v>
      </c>
      <c r="D76" s="1" t="s">
        <v>88</v>
      </c>
      <c r="E76" s="1" t="str">
        <f t="shared" si="15"/>
        <v>SENTANI-KEEROM</v>
      </c>
      <c r="F76" s="5">
        <f>TSEL!$G72</f>
        <v>25</v>
      </c>
      <c r="G76" s="5">
        <f>XL!$G72</f>
        <v>1</v>
      </c>
      <c r="H76" s="5">
        <f>INDOSAT!$G72</f>
        <v>3</v>
      </c>
      <c r="I76" s="5">
        <f>THREE!$G72</f>
        <v>0</v>
      </c>
      <c r="J76" s="5">
        <f>SMARTFREN!$G72</f>
        <v>0</v>
      </c>
      <c r="K76" s="5">
        <f>TSEL!$H72</f>
        <v>23</v>
      </c>
      <c r="L76" s="5">
        <f>XL!$H72</f>
        <v>0</v>
      </c>
      <c r="M76" s="5">
        <f>INDOSAT!$H72</f>
        <v>0</v>
      </c>
      <c r="N76" s="5">
        <f>THREE!$H72</f>
        <v>0</v>
      </c>
      <c r="O76" s="5">
        <f>SMARTFREN!$H72</f>
        <v>0</v>
      </c>
      <c r="P76" s="5">
        <f>TSEL!$I72</f>
        <v>24</v>
      </c>
      <c r="Q76" s="5">
        <f>XL!$I72</f>
        <v>0</v>
      </c>
      <c r="R76" s="5">
        <f>INDOSAT!$I72</f>
        <v>0</v>
      </c>
      <c r="S76" s="5">
        <f>THREE!$I72</f>
        <v>0</v>
      </c>
      <c r="T76" s="5">
        <f>SMARTFREN!$I72</f>
        <v>0</v>
      </c>
      <c r="U76" s="5">
        <f t="shared" si="16"/>
        <v>72</v>
      </c>
      <c r="V76" s="5">
        <f t="shared" si="17"/>
        <v>1</v>
      </c>
      <c r="W76" s="5">
        <f t="shared" si="18"/>
        <v>3</v>
      </c>
      <c r="X76" s="5">
        <f t="shared" si="19"/>
        <v>0</v>
      </c>
      <c r="Y76" s="5">
        <f t="shared" si="20"/>
        <v>0</v>
      </c>
      <c r="Z76" s="23">
        <f t="shared" si="21"/>
        <v>0.94736842105263153</v>
      </c>
      <c r="AA76" s="23">
        <f t="shared" si="22"/>
        <v>1.3157894736842105E-2</v>
      </c>
      <c r="AB76" s="23">
        <f t="shared" si="23"/>
        <v>3.9473684210526314E-2</v>
      </c>
      <c r="AC76" s="23">
        <f t="shared" si="24"/>
        <v>0</v>
      </c>
      <c r="AD76" s="23">
        <f t="shared" si="25"/>
        <v>0</v>
      </c>
      <c r="AF76" s="96" t="str">
        <f t="shared" si="26"/>
        <v>WIN</v>
      </c>
      <c r="AG76" s="96" t="str">
        <f t="shared" si="27"/>
        <v>WIN</v>
      </c>
      <c r="AH76" s="44"/>
      <c r="AI76" s="44"/>
      <c r="AJ76" s="44"/>
    </row>
    <row r="77" spans="1:36" x14ac:dyDescent="0.25">
      <c r="A77" s="1" t="s">
        <v>77</v>
      </c>
      <c r="B77" s="1" t="s">
        <v>252</v>
      </c>
      <c r="C77" s="1" t="s">
        <v>253</v>
      </c>
      <c r="D77" s="1" t="s">
        <v>89</v>
      </c>
      <c r="E77" s="1" t="str">
        <f t="shared" si="15"/>
        <v>TUAL ARU-KEPULAUAN ARU</v>
      </c>
      <c r="F77" s="5">
        <f>TSEL!$G73</f>
        <v>13</v>
      </c>
      <c r="G77" s="5">
        <f>XL!$G73</f>
        <v>0</v>
      </c>
      <c r="H77" s="5">
        <f>INDOSAT!$G73</f>
        <v>1</v>
      </c>
      <c r="I77" s="5">
        <f>THREE!$G73</f>
        <v>0</v>
      </c>
      <c r="J77" s="5">
        <f>SMARTFREN!$G73</f>
        <v>0</v>
      </c>
      <c r="K77" s="5">
        <f>TSEL!$H73</f>
        <v>10</v>
      </c>
      <c r="L77" s="5">
        <f>XL!$H73</f>
        <v>0</v>
      </c>
      <c r="M77" s="5">
        <f>INDOSAT!$H73</f>
        <v>0</v>
      </c>
      <c r="N77" s="5">
        <f>THREE!$H73</f>
        <v>0</v>
      </c>
      <c r="O77" s="5">
        <f>SMARTFREN!$H73</f>
        <v>0</v>
      </c>
      <c r="P77" s="5">
        <f>TSEL!$I73</f>
        <v>12</v>
      </c>
      <c r="Q77" s="5">
        <f>XL!$I73</f>
        <v>0</v>
      </c>
      <c r="R77" s="5">
        <f>INDOSAT!$I73</f>
        <v>0</v>
      </c>
      <c r="S77" s="5">
        <f>THREE!$I73</f>
        <v>0</v>
      </c>
      <c r="T77" s="5">
        <f>SMARTFREN!$I73</f>
        <v>0</v>
      </c>
      <c r="U77" s="5">
        <f t="shared" si="16"/>
        <v>35</v>
      </c>
      <c r="V77" s="5">
        <f t="shared" si="17"/>
        <v>0</v>
      </c>
      <c r="W77" s="5">
        <f t="shared" si="18"/>
        <v>1</v>
      </c>
      <c r="X77" s="5">
        <f t="shared" si="19"/>
        <v>0</v>
      </c>
      <c r="Y77" s="5">
        <f t="shared" si="20"/>
        <v>0</v>
      </c>
      <c r="Z77" s="23">
        <f t="shared" si="21"/>
        <v>0.97222222222222221</v>
      </c>
      <c r="AA77" s="23">
        <f t="shared" si="22"/>
        <v>0</v>
      </c>
      <c r="AB77" s="23">
        <f t="shared" si="23"/>
        <v>2.7777777777777776E-2</v>
      </c>
      <c r="AC77" s="23">
        <f t="shared" si="24"/>
        <v>0</v>
      </c>
      <c r="AD77" s="23">
        <f t="shared" si="25"/>
        <v>0</v>
      </c>
      <c r="AF77" s="96" t="str">
        <f t="shared" si="26"/>
        <v>WIN</v>
      </c>
      <c r="AG77" s="96" t="str">
        <f t="shared" si="27"/>
        <v>WIN</v>
      </c>
      <c r="AH77" s="44"/>
      <c r="AI77" s="44"/>
      <c r="AJ77" s="44"/>
    </row>
    <row r="78" spans="1:36" x14ac:dyDescent="0.25">
      <c r="A78" s="1" t="s">
        <v>77</v>
      </c>
      <c r="B78" s="1" t="s">
        <v>4</v>
      </c>
      <c r="C78" s="1" t="s">
        <v>251</v>
      </c>
      <c r="D78" s="1" t="s">
        <v>90</v>
      </c>
      <c r="E78" s="1" t="str">
        <f t="shared" si="15"/>
        <v>SENTANI-KEPULAUAN YAPEN</v>
      </c>
      <c r="F78" s="5">
        <f>TSEL!$G74</f>
        <v>15</v>
      </c>
      <c r="G78" s="5">
        <f>XL!$G74</f>
        <v>0</v>
      </c>
      <c r="H78" s="5">
        <f>INDOSAT!$G74</f>
        <v>2</v>
      </c>
      <c r="I78" s="5">
        <f>THREE!$G74</f>
        <v>0</v>
      </c>
      <c r="J78" s="5">
        <f>SMARTFREN!$G74</f>
        <v>0</v>
      </c>
      <c r="K78" s="5">
        <f>TSEL!$H74</f>
        <v>10</v>
      </c>
      <c r="L78" s="5">
        <f>XL!$H74</f>
        <v>0</v>
      </c>
      <c r="M78" s="5">
        <f>INDOSAT!$H74</f>
        <v>0</v>
      </c>
      <c r="N78" s="5">
        <f>THREE!$H74</f>
        <v>0</v>
      </c>
      <c r="O78" s="5">
        <f>SMARTFREN!$H74</f>
        <v>0</v>
      </c>
      <c r="P78" s="5">
        <f>TSEL!$I74</f>
        <v>15</v>
      </c>
      <c r="Q78" s="5">
        <f>XL!$I74</f>
        <v>0</v>
      </c>
      <c r="R78" s="5">
        <f>INDOSAT!$I74</f>
        <v>0</v>
      </c>
      <c r="S78" s="5">
        <f>THREE!$I74</f>
        <v>0</v>
      </c>
      <c r="T78" s="5">
        <f>SMARTFREN!$I74</f>
        <v>0</v>
      </c>
      <c r="U78" s="5">
        <f t="shared" si="16"/>
        <v>40</v>
      </c>
      <c r="V78" s="5">
        <f t="shared" si="17"/>
        <v>0</v>
      </c>
      <c r="W78" s="5">
        <f t="shared" si="18"/>
        <v>2</v>
      </c>
      <c r="X78" s="5">
        <f t="shared" si="19"/>
        <v>0</v>
      </c>
      <c r="Y78" s="5">
        <f t="shared" si="20"/>
        <v>0</v>
      </c>
      <c r="Z78" s="23">
        <f t="shared" si="21"/>
        <v>0.95238095238095233</v>
      </c>
      <c r="AA78" s="23">
        <f t="shared" si="22"/>
        <v>0</v>
      </c>
      <c r="AB78" s="23">
        <f t="shared" si="23"/>
        <v>4.7619047619047616E-2</v>
      </c>
      <c r="AC78" s="23">
        <f t="shared" si="24"/>
        <v>0</v>
      </c>
      <c r="AD78" s="23">
        <f t="shared" si="25"/>
        <v>0</v>
      </c>
      <c r="AF78" s="96" t="str">
        <f t="shared" si="26"/>
        <v>WIN</v>
      </c>
      <c r="AG78" s="96" t="str">
        <f t="shared" si="27"/>
        <v>WIN</v>
      </c>
      <c r="AH78" s="44"/>
      <c r="AI78" s="44"/>
      <c r="AJ78" s="44"/>
    </row>
    <row r="79" spans="1:36" x14ac:dyDescent="0.25">
      <c r="A79" s="1" t="s">
        <v>77</v>
      </c>
      <c r="B79" s="1" t="s">
        <v>252</v>
      </c>
      <c r="C79" s="1" t="s">
        <v>252</v>
      </c>
      <c r="D79" s="1" t="s">
        <v>91</v>
      </c>
      <c r="E79" s="1" t="str">
        <f t="shared" si="15"/>
        <v>AMBON-KOTA AMBON</v>
      </c>
      <c r="F79" s="5">
        <f>TSEL!$G75</f>
        <v>235</v>
      </c>
      <c r="G79" s="5">
        <f>XL!$G75</f>
        <v>7</v>
      </c>
      <c r="H79" s="5">
        <f>INDOSAT!$G75</f>
        <v>21</v>
      </c>
      <c r="I79" s="5">
        <f>THREE!$G75</f>
        <v>0</v>
      </c>
      <c r="J79" s="5">
        <f>SMARTFREN!$G75</f>
        <v>0</v>
      </c>
      <c r="K79" s="5">
        <f>TSEL!$H75</f>
        <v>223</v>
      </c>
      <c r="L79" s="5">
        <f>XL!$H75</f>
        <v>3</v>
      </c>
      <c r="M79" s="5">
        <f>INDOSAT!$H75</f>
        <v>4</v>
      </c>
      <c r="N79" s="5">
        <f>THREE!$H75</f>
        <v>0</v>
      </c>
      <c r="O79" s="5">
        <f>SMARTFREN!$H75</f>
        <v>0</v>
      </c>
      <c r="P79" s="5">
        <f>TSEL!$I75</f>
        <v>232</v>
      </c>
      <c r="Q79" s="5">
        <f>XL!$I75</f>
        <v>0</v>
      </c>
      <c r="R79" s="5">
        <f>INDOSAT!$I75</f>
        <v>15</v>
      </c>
      <c r="S79" s="5">
        <f>THREE!$I75</f>
        <v>0</v>
      </c>
      <c r="T79" s="5">
        <f>SMARTFREN!$I75</f>
        <v>0</v>
      </c>
      <c r="U79" s="5">
        <f t="shared" si="16"/>
        <v>690</v>
      </c>
      <c r="V79" s="5">
        <f t="shared" si="17"/>
        <v>10</v>
      </c>
      <c r="W79" s="5">
        <f t="shared" si="18"/>
        <v>40</v>
      </c>
      <c r="X79" s="5">
        <f t="shared" si="19"/>
        <v>0</v>
      </c>
      <c r="Y79" s="5">
        <f t="shared" si="20"/>
        <v>0</v>
      </c>
      <c r="Z79" s="23">
        <f t="shared" si="21"/>
        <v>0.93243243243243246</v>
      </c>
      <c r="AA79" s="23">
        <f t="shared" si="22"/>
        <v>1.3513513513513514E-2</v>
      </c>
      <c r="AB79" s="23">
        <f t="shared" si="23"/>
        <v>5.4054054054054057E-2</v>
      </c>
      <c r="AC79" s="23">
        <f t="shared" si="24"/>
        <v>0</v>
      </c>
      <c r="AD79" s="23">
        <f t="shared" si="25"/>
        <v>0</v>
      </c>
      <c r="AF79" s="96" t="str">
        <f t="shared" si="26"/>
        <v>WIN</v>
      </c>
      <c r="AG79" s="96" t="str">
        <f t="shared" si="27"/>
        <v>WIN</v>
      </c>
      <c r="AH79" s="44"/>
      <c r="AI79" s="44"/>
      <c r="AJ79" s="44"/>
    </row>
    <row r="80" spans="1:36" x14ac:dyDescent="0.25">
      <c r="A80" s="1" t="s">
        <v>77</v>
      </c>
      <c r="B80" s="1" t="s">
        <v>4</v>
      </c>
      <c r="C80" s="1" t="s">
        <v>4</v>
      </c>
      <c r="D80" s="1" t="s">
        <v>92</v>
      </c>
      <c r="E80" s="1" t="str">
        <f t="shared" si="15"/>
        <v>JAYAPURA-KOTA JAYAPURA</v>
      </c>
      <c r="F80" s="5">
        <f>TSEL!$G76</f>
        <v>283</v>
      </c>
      <c r="G80" s="5">
        <f>XL!$G76</f>
        <v>13</v>
      </c>
      <c r="H80" s="5">
        <f>INDOSAT!$G76</f>
        <v>20</v>
      </c>
      <c r="I80" s="5">
        <f>THREE!$G76</f>
        <v>0</v>
      </c>
      <c r="J80" s="5">
        <f>SMARTFREN!$G76</f>
        <v>0</v>
      </c>
      <c r="K80" s="5">
        <f>TSEL!$H76</f>
        <v>280</v>
      </c>
      <c r="L80" s="5">
        <f>XL!$H76</f>
        <v>2</v>
      </c>
      <c r="M80" s="5">
        <f>INDOSAT!$H76</f>
        <v>7</v>
      </c>
      <c r="N80" s="5">
        <f>THREE!$H76</f>
        <v>0</v>
      </c>
      <c r="O80" s="5">
        <f>SMARTFREN!$H76</f>
        <v>0</v>
      </c>
      <c r="P80" s="5">
        <f>TSEL!$I76</f>
        <v>282</v>
      </c>
      <c r="Q80" s="5">
        <f>XL!$I76</f>
        <v>0</v>
      </c>
      <c r="R80" s="5">
        <f>INDOSAT!$I76</f>
        <v>25</v>
      </c>
      <c r="S80" s="5">
        <f>THREE!$I76</f>
        <v>0</v>
      </c>
      <c r="T80" s="5">
        <f>SMARTFREN!$I76</f>
        <v>0</v>
      </c>
      <c r="U80" s="5">
        <f t="shared" si="16"/>
        <v>845</v>
      </c>
      <c r="V80" s="5">
        <f t="shared" si="17"/>
        <v>15</v>
      </c>
      <c r="W80" s="5">
        <f t="shared" si="18"/>
        <v>52</v>
      </c>
      <c r="X80" s="5">
        <f t="shared" si="19"/>
        <v>0</v>
      </c>
      <c r="Y80" s="5">
        <f t="shared" si="20"/>
        <v>0</v>
      </c>
      <c r="Z80" s="23">
        <f t="shared" si="21"/>
        <v>0.92653508771929827</v>
      </c>
      <c r="AA80" s="23">
        <f t="shared" si="22"/>
        <v>1.6447368421052631E-2</v>
      </c>
      <c r="AB80" s="23">
        <f t="shared" si="23"/>
        <v>5.701754385964912E-2</v>
      </c>
      <c r="AC80" s="23">
        <f t="shared" si="24"/>
        <v>0</v>
      </c>
      <c r="AD80" s="23">
        <f t="shared" si="25"/>
        <v>0</v>
      </c>
      <c r="AF80" s="96" t="str">
        <f t="shared" si="26"/>
        <v>WIN</v>
      </c>
      <c r="AG80" s="96" t="str">
        <f t="shared" si="27"/>
        <v>WIN</v>
      </c>
      <c r="AH80" s="44"/>
      <c r="AI80" s="44"/>
      <c r="AJ80" s="44"/>
    </row>
    <row r="81" spans="1:36" x14ac:dyDescent="0.25">
      <c r="A81" s="1" t="s">
        <v>77</v>
      </c>
      <c r="B81" s="1" t="s">
        <v>5</v>
      </c>
      <c r="C81" s="1" t="s">
        <v>5</v>
      </c>
      <c r="D81" s="1" t="s">
        <v>219</v>
      </c>
      <c r="E81" s="1" t="str">
        <f t="shared" si="15"/>
        <v>SORONG-KOTA SORONG</v>
      </c>
      <c r="F81" s="5">
        <f>TSEL!$G77</f>
        <v>143</v>
      </c>
      <c r="G81" s="5">
        <f>XL!$G77</f>
        <v>6</v>
      </c>
      <c r="H81" s="5">
        <f>INDOSAT!$G77</f>
        <v>14</v>
      </c>
      <c r="I81" s="5">
        <f>THREE!$G77</f>
        <v>0</v>
      </c>
      <c r="J81" s="5">
        <f>SMARTFREN!$G77</f>
        <v>0</v>
      </c>
      <c r="K81" s="5">
        <f>TSEL!$H77</f>
        <v>139</v>
      </c>
      <c r="L81" s="5">
        <f>XL!$H77</f>
        <v>0</v>
      </c>
      <c r="M81" s="5">
        <f>INDOSAT!$H77</f>
        <v>4</v>
      </c>
      <c r="N81" s="5">
        <f>THREE!$H77</f>
        <v>0</v>
      </c>
      <c r="O81" s="5">
        <f>SMARTFREN!$H77</f>
        <v>0</v>
      </c>
      <c r="P81" s="5">
        <f>TSEL!$I77</f>
        <v>143</v>
      </c>
      <c r="Q81" s="5">
        <f>XL!$I77</f>
        <v>0</v>
      </c>
      <c r="R81" s="5">
        <f>INDOSAT!$I77</f>
        <v>9</v>
      </c>
      <c r="S81" s="5">
        <f>THREE!$I77</f>
        <v>0</v>
      </c>
      <c r="T81" s="5">
        <f>SMARTFREN!$I77</f>
        <v>0</v>
      </c>
      <c r="U81" s="5">
        <f t="shared" si="16"/>
        <v>425</v>
      </c>
      <c r="V81" s="5">
        <f t="shared" si="17"/>
        <v>6</v>
      </c>
      <c r="W81" s="5">
        <f t="shared" si="18"/>
        <v>27</v>
      </c>
      <c r="X81" s="5">
        <f t="shared" si="19"/>
        <v>0</v>
      </c>
      <c r="Y81" s="5">
        <f t="shared" si="20"/>
        <v>0</v>
      </c>
      <c r="Z81" s="23">
        <f t="shared" si="21"/>
        <v>0.92794759825327511</v>
      </c>
      <c r="AA81" s="23">
        <f t="shared" si="22"/>
        <v>1.3100436681222707E-2</v>
      </c>
      <c r="AB81" s="23">
        <f t="shared" si="23"/>
        <v>5.8951965065502182E-2</v>
      </c>
      <c r="AC81" s="23">
        <f t="shared" si="24"/>
        <v>0</v>
      </c>
      <c r="AD81" s="23">
        <f t="shared" si="25"/>
        <v>0</v>
      </c>
      <c r="AF81" s="96" t="str">
        <f t="shared" si="26"/>
        <v>WIN</v>
      </c>
      <c r="AG81" s="96" t="str">
        <f t="shared" si="27"/>
        <v>WIN</v>
      </c>
      <c r="AH81" s="44"/>
      <c r="AI81" s="44"/>
      <c r="AJ81" s="44"/>
    </row>
    <row r="82" spans="1:36" x14ac:dyDescent="0.25">
      <c r="A82" s="1" t="s">
        <v>77</v>
      </c>
      <c r="B82" s="1" t="s">
        <v>252</v>
      </c>
      <c r="C82" s="1" t="s">
        <v>253</v>
      </c>
      <c r="D82" s="1" t="s">
        <v>93</v>
      </c>
      <c r="E82" s="1" t="str">
        <f t="shared" si="15"/>
        <v>TUAL ARU-KOTA TUAL</v>
      </c>
      <c r="F82" s="5">
        <f>TSEL!$G78</f>
        <v>26</v>
      </c>
      <c r="G82" s="5">
        <f>XL!$G78</f>
        <v>0</v>
      </c>
      <c r="H82" s="5">
        <f>INDOSAT!$G78</f>
        <v>3</v>
      </c>
      <c r="I82" s="5">
        <f>THREE!$G78</f>
        <v>0</v>
      </c>
      <c r="J82" s="5">
        <f>SMARTFREN!$G78</f>
        <v>0</v>
      </c>
      <c r="K82" s="5">
        <f>TSEL!$H78</f>
        <v>20</v>
      </c>
      <c r="L82" s="5">
        <f>XL!$H78</f>
        <v>0</v>
      </c>
      <c r="M82" s="5">
        <f>INDOSAT!$H78</f>
        <v>0</v>
      </c>
      <c r="N82" s="5">
        <f>THREE!$H78</f>
        <v>0</v>
      </c>
      <c r="O82" s="5">
        <f>SMARTFREN!$H78</f>
        <v>0</v>
      </c>
      <c r="P82" s="5">
        <f>TSEL!$I78</f>
        <v>26</v>
      </c>
      <c r="Q82" s="5">
        <f>XL!$I78</f>
        <v>0</v>
      </c>
      <c r="R82" s="5">
        <f>INDOSAT!$I78</f>
        <v>0</v>
      </c>
      <c r="S82" s="5">
        <f>THREE!$I78</f>
        <v>0</v>
      </c>
      <c r="T82" s="5">
        <f>SMARTFREN!$I78</f>
        <v>0</v>
      </c>
      <c r="U82" s="5">
        <f t="shared" si="16"/>
        <v>72</v>
      </c>
      <c r="V82" s="5">
        <f t="shared" si="17"/>
        <v>0</v>
      </c>
      <c r="W82" s="5">
        <f t="shared" si="18"/>
        <v>3</v>
      </c>
      <c r="X82" s="5">
        <f t="shared" si="19"/>
        <v>0</v>
      </c>
      <c r="Y82" s="5">
        <f t="shared" si="20"/>
        <v>0</v>
      </c>
      <c r="Z82" s="23">
        <f t="shared" si="21"/>
        <v>0.96</v>
      </c>
      <c r="AA82" s="23">
        <f t="shared" si="22"/>
        <v>0</v>
      </c>
      <c r="AB82" s="23">
        <f t="shared" si="23"/>
        <v>0.04</v>
      </c>
      <c r="AC82" s="23">
        <f t="shared" si="24"/>
        <v>0</v>
      </c>
      <c r="AD82" s="23">
        <f t="shared" si="25"/>
        <v>0</v>
      </c>
      <c r="AF82" s="96" t="str">
        <f t="shared" si="26"/>
        <v>WIN</v>
      </c>
      <c r="AG82" s="96" t="str">
        <f t="shared" si="27"/>
        <v>WIN</v>
      </c>
      <c r="AH82" s="44"/>
      <c r="AI82" s="44"/>
      <c r="AJ82" s="44"/>
    </row>
    <row r="83" spans="1:36" x14ac:dyDescent="0.25">
      <c r="A83" s="1" t="s">
        <v>77</v>
      </c>
      <c r="B83" s="1" t="s">
        <v>4</v>
      </c>
      <c r="C83" s="1" t="s">
        <v>251</v>
      </c>
      <c r="D83" s="1" t="s">
        <v>94</v>
      </c>
      <c r="E83" s="1" t="str">
        <f t="shared" si="15"/>
        <v>SENTANI-LANNY JAYA</v>
      </c>
      <c r="F83" s="5">
        <f>TSEL!$G79</f>
        <v>2</v>
      </c>
      <c r="G83" s="5">
        <f>XL!$G79</f>
        <v>0</v>
      </c>
      <c r="H83" s="5">
        <f>INDOSAT!$G79</f>
        <v>0</v>
      </c>
      <c r="I83" s="5">
        <f>THREE!$G79</f>
        <v>0</v>
      </c>
      <c r="J83" s="5">
        <f>SMARTFREN!$G79</f>
        <v>0</v>
      </c>
      <c r="K83" s="5">
        <f>TSEL!$H79</f>
        <v>0</v>
      </c>
      <c r="L83" s="5">
        <f>XL!$H79</f>
        <v>0</v>
      </c>
      <c r="M83" s="5">
        <f>INDOSAT!$H79</f>
        <v>0</v>
      </c>
      <c r="N83" s="5">
        <f>THREE!$H79</f>
        <v>0</v>
      </c>
      <c r="O83" s="5">
        <f>SMARTFREN!$H79</f>
        <v>0</v>
      </c>
      <c r="P83" s="5">
        <f>TSEL!$I79</f>
        <v>0</v>
      </c>
      <c r="Q83" s="5">
        <f>XL!$I79</f>
        <v>0</v>
      </c>
      <c r="R83" s="5">
        <f>INDOSAT!$I79</f>
        <v>0</v>
      </c>
      <c r="S83" s="5">
        <f>THREE!$I79</f>
        <v>0</v>
      </c>
      <c r="T83" s="5">
        <f>SMARTFREN!$I79</f>
        <v>0</v>
      </c>
      <c r="U83" s="5">
        <f t="shared" si="16"/>
        <v>2</v>
      </c>
      <c r="V83" s="5">
        <f t="shared" si="17"/>
        <v>0</v>
      </c>
      <c r="W83" s="5">
        <f t="shared" si="18"/>
        <v>0</v>
      </c>
      <c r="X83" s="5">
        <f t="shared" si="19"/>
        <v>0</v>
      </c>
      <c r="Y83" s="5">
        <f t="shared" si="20"/>
        <v>0</v>
      </c>
      <c r="Z83" s="23">
        <f t="shared" si="21"/>
        <v>1</v>
      </c>
      <c r="AA83" s="23">
        <f t="shared" si="22"/>
        <v>0</v>
      </c>
      <c r="AB83" s="23">
        <f t="shared" si="23"/>
        <v>0</v>
      </c>
      <c r="AC83" s="23">
        <f t="shared" si="24"/>
        <v>0</v>
      </c>
      <c r="AD83" s="23">
        <f t="shared" si="25"/>
        <v>0</v>
      </c>
      <c r="AF83" s="96" t="str">
        <f t="shared" si="26"/>
        <v>WIN</v>
      </c>
      <c r="AG83" s="96" t="str">
        <f t="shared" si="27"/>
        <v>WIN</v>
      </c>
      <c r="AH83" s="44"/>
      <c r="AI83" s="44"/>
      <c r="AJ83" s="44"/>
    </row>
    <row r="84" spans="1:36" x14ac:dyDescent="0.25">
      <c r="A84" s="1" t="s">
        <v>77</v>
      </c>
      <c r="B84" s="1" t="s">
        <v>252</v>
      </c>
      <c r="C84" s="1" t="s">
        <v>253</v>
      </c>
      <c r="D84" s="1" t="s">
        <v>95</v>
      </c>
      <c r="E84" s="1" t="str">
        <f t="shared" si="15"/>
        <v>TUAL ARU-MALUKU BARAT DAYA</v>
      </c>
      <c r="F84" s="5">
        <f>TSEL!$G80</f>
        <v>5</v>
      </c>
      <c r="G84" s="5">
        <f>XL!$G80</f>
        <v>0</v>
      </c>
      <c r="H84" s="5">
        <f>INDOSAT!$G80</f>
        <v>0</v>
      </c>
      <c r="I84" s="5">
        <f>THREE!$G80</f>
        <v>0</v>
      </c>
      <c r="J84" s="5">
        <f>SMARTFREN!$G80</f>
        <v>0</v>
      </c>
      <c r="K84" s="5">
        <f>TSEL!$H80</f>
        <v>0</v>
      </c>
      <c r="L84" s="5">
        <f>XL!$H80</f>
        <v>0</v>
      </c>
      <c r="M84" s="5">
        <f>INDOSAT!$H80</f>
        <v>0</v>
      </c>
      <c r="N84" s="5">
        <f>THREE!$H80</f>
        <v>0</v>
      </c>
      <c r="O84" s="5">
        <f>SMARTFREN!$H80</f>
        <v>0</v>
      </c>
      <c r="P84" s="5">
        <f>TSEL!$I80</f>
        <v>1</v>
      </c>
      <c r="Q84" s="5">
        <f>XL!$I80</f>
        <v>0</v>
      </c>
      <c r="R84" s="5">
        <f>INDOSAT!$I80</f>
        <v>0</v>
      </c>
      <c r="S84" s="5">
        <f>THREE!$I80</f>
        <v>0</v>
      </c>
      <c r="T84" s="5">
        <f>SMARTFREN!$I80</f>
        <v>0</v>
      </c>
      <c r="U84" s="5">
        <f t="shared" si="16"/>
        <v>6</v>
      </c>
      <c r="V84" s="5">
        <f t="shared" si="17"/>
        <v>0</v>
      </c>
      <c r="W84" s="5">
        <f t="shared" si="18"/>
        <v>0</v>
      </c>
      <c r="X84" s="5">
        <f t="shared" si="19"/>
        <v>0</v>
      </c>
      <c r="Y84" s="5">
        <f t="shared" si="20"/>
        <v>0</v>
      </c>
      <c r="Z84" s="23">
        <f t="shared" si="21"/>
        <v>1</v>
      </c>
      <c r="AA84" s="23">
        <f t="shared" si="22"/>
        <v>0</v>
      </c>
      <c r="AB84" s="23">
        <f t="shared" si="23"/>
        <v>0</v>
      </c>
      <c r="AC84" s="23">
        <f t="shared" si="24"/>
        <v>0</v>
      </c>
      <c r="AD84" s="23">
        <f t="shared" si="25"/>
        <v>0</v>
      </c>
      <c r="AF84" s="96" t="str">
        <f t="shared" si="26"/>
        <v>WIN</v>
      </c>
      <c r="AG84" s="96" t="str">
        <f t="shared" si="27"/>
        <v>WIN</v>
      </c>
      <c r="AH84" s="44"/>
      <c r="AI84" s="44"/>
      <c r="AJ84" s="44"/>
    </row>
    <row r="85" spans="1:36" x14ac:dyDescent="0.25">
      <c r="A85" s="30" t="s">
        <v>77</v>
      </c>
      <c r="B85" s="30" t="s">
        <v>252</v>
      </c>
      <c r="C85" s="30" t="s">
        <v>252</v>
      </c>
      <c r="D85" s="30" t="s">
        <v>96</v>
      </c>
      <c r="E85" s="30" t="str">
        <f t="shared" si="15"/>
        <v>AMBON-MALUKU TENGAH</v>
      </c>
      <c r="F85" s="5">
        <f>TSEL!$G81</f>
        <v>16</v>
      </c>
      <c r="G85" s="5">
        <f>XL!$G81</f>
        <v>0</v>
      </c>
      <c r="H85" s="5">
        <f>INDOSAT!$G81</f>
        <v>0</v>
      </c>
      <c r="I85" s="5">
        <f>THREE!$G81</f>
        <v>0</v>
      </c>
      <c r="J85" s="5">
        <f>SMARTFREN!$G81</f>
        <v>0</v>
      </c>
      <c r="K85" s="5">
        <f>TSEL!$H81</f>
        <v>12</v>
      </c>
      <c r="L85" s="5">
        <f>XL!$H81</f>
        <v>0</v>
      </c>
      <c r="M85" s="5">
        <f>INDOSAT!$H81</f>
        <v>0</v>
      </c>
      <c r="N85" s="5">
        <f>THREE!$H81</f>
        <v>0</v>
      </c>
      <c r="O85" s="5">
        <f>SMARTFREN!$H81</f>
        <v>0</v>
      </c>
      <c r="P85" s="5">
        <f>TSEL!$I81</f>
        <v>16</v>
      </c>
      <c r="Q85" s="5">
        <f>XL!$I81</f>
        <v>0</v>
      </c>
      <c r="R85" s="5">
        <f>INDOSAT!$I81</f>
        <v>0</v>
      </c>
      <c r="S85" s="5">
        <f>THREE!$I81</f>
        <v>0</v>
      </c>
      <c r="T85" s="5">
        <f>SMARTFREN!$I81</f>
        <v>0</v>
      </c>
      <c r="U85" s="5">
        <f t="shared" si="16"/>
        <v>44</v>
      </c>
      <c r="V85" s="5">
        <f t="shared" si="17"/>
        <v>0</v>
      </c>
      <c r="W85" s="5">
        <f t="shared" si="18"/>
        <v>0</v>
      </c>
      <c r="X85" s="5">
        <f t="shared" si="19"/>
        <v>0</v>
      </c>
      <c r="Y85" s="5">
        <f t="shared" si="20"/>
        <v>0</v>
      </c>
      <c r="Z85" s="23">
        <f t="shared" si="21"/>
        <v>1</v>
      </c>
      <c r="AA85" s="23">
        <f t="shared" si="22"/>
        <v>0</v>
      </c>
      <c r="AB85" s="23">
        <f t="shared" si="23"/>
        <v>0</v>
      </c>
      <c r="AC85" s="23">
        <f t="shared" si="24"/>
        <v>0</v>
      </c>
      <c r="AD85" s="23">
        <f t="shared" si="25"/>
        <v>0</v>
      </c>
      <c r="AF85" s="96" t="str">
        <f t="shared" si="26"/>
        <v>WIN</v>
      </c>
      <c r="AG85" s="96" t="str">
        <f t="shared" si="27"/>
        <v>WIN</v>
      </c>
      <c r="AH85" s="44"/>
      <c r="AI85" s="44"/>
      <c r="AJ85" s="44"/>
    </row>
    <row r="86" spans="1:36" x14ac:dyDescent="0.25">
      <c r="A86" s="1" t="s">
        <v>77</v>
      </c>
      <c r="B86" s="1" t="s">
        <v>252</v>
      </c>
      <c r="C86" s="1" t="s">
        <v>254</v>
      </c>
      <c r="D86" s="1" t="s">
        <v>96</v>
      </c>
      <c r="E86" s="1" t="str">
        <f t="shared" si="15"/>
        <v>MASOHI-MALUKU TENGAH</v>
      </c>
      <c r="F86" s="5">
        <f>TSEL!$G82</f>
        <v>102</v>
      </c>
      <c r="G86" s="5">
        <f>XL!$G82</f>
        <v>0</v>
      </c>
      <c r="H86" s="5">
        <f>INDOSAT!$G82</f>
        <v>5</v>
      </c>
      <c r="I86" s="5">
        <f>THREE!$G82</f>
        <v>0</v>
      </c>
      <c r="J86" s="5">
        <f>SMARTFREN!$G82</f>
        <v>0</v>
      </c>
      <c r="K86" s="5">
        <f>TSEL!$H82</f>
        <v>74</v>
      </c>
      <c r="L86" s="5">
        <f>XL!$H82</f>
        <v>0</v>
      </c>
      <c r="M86" s="5">
        <f>INDOSAT!$H82</f>
        <v>2</v>
      </c>
      <c r="N86" s="5">
        <f>THREE!$H82</f>
        <v>0</v>
      </c>
      <c r="O86" s="5">
        <f>SMARTFREN!$H82</f>
        <v>0</v>
      </c>
      <c r="P86" s="5">
        <f>TSEL!$I82</f>
        <v>102</v>
      </c>
      <c r="Q86" s="5">
        <f>XL!$I82</f>
        <v>0</v>
      </c>
      <c r="R86" s="5">
        <f>INDOSAT!$I82</f>
        <v>2</v>
      </c>
      <c r="S86" s="5">
        <f>THREE!$I82</f>
        <v>0</v>
      </c>
      <c r="T86" s="5">
        <f>SMARTFREN!$I82</f>
        <v>0</v>
      </c>
      <c r="U86" s="5">
        <f t="shared" si="16"/>
        <v>278</v>
      </c>
      <c r="V86" s="5">
        <f t="shared" si="17"/>
        <v>0</v>
      </c>
      <c r="W86" s="5">
        <f t="shared" si="18"/>
        <v>9</v>
      </c>
      <c r="X86" s="5">
        <f t="shared" si="19"/>
        <v>0</v>
      </c>
      <c r="Y86" s="5">
        <f t="shared" si="20"/>
        <v>0</v>
      </c>
      <c r="Z86" s="23">
        <f t="shared" si="21"/>
        <v>0.96864111498257843</v>
      </c>
      <c r="AA86" s="23">
        <f t="shared" si="22"/>
        <v>0</v>
      </c>
      <c r="AB86" s="23">
        <f t="shared" si="23"/>
        <v>3.1358885017421602E-2</v>
      </c>
      <c r="AC86" s="23">
        <f t="shared" si="24"/>
        <v>0</v>
      </c>
      <c r="AD86" s="23">
        <f t="shared" si="25"/>
        <v>0</v>
      </c>
      <c r="AF86" s="96" t="str">
        <f t="shared" si="26"/>
        <v>WIN</v>
      </c>
      <c r="AG86" s="96" t="str">
        <f t="shared" si="27"/>
        <v>WIN</v>
      </c>
      <c r="AH86" s="44"/>
      <c r="AI86" s="44"/>
      <c r="AJ86" s="44"/>
    </row>
    <row r="87" spans="1:36" x14ac:dyDescent="0.25">
      <c r="A87" s="1" t="s">
        <v>77</v>
      </c>
      <c r="B87" s="1" t="s">
        <v>252</v>
      </c>
      <c r="C87" s="1" t="s">
        <v>253</v>
      </c>
      <c r="D87" s="1" t="s">
        <v>97</v>
      </c>
      <c r="E87" s="1" t="str">
        <f t="shared" si="15"/>
        <v>TUAL ARU-MALUKU TENGGARA</v>
      </c>
      <c r="F87" s="5">
        <f>TSEL!$G83</f>
        <v>34</v>
      </c>
      <c r="G87" s="5">
        <f>XL!$G83</f>
        <v>0</v>
      </c>
      <c r="H87" s="5">
        <f>INDOSAT!$G83</f>
        <v>3</v>
      </c>
      <c r="I87" s="5">
        <f>THREE!$G83</f>
        <v>0</v>
      </c>
      <c r="J87" s="5">
        <f>SMARTFREN!$G83</f>
        <v>0</v>
      </c>
      <c r="K87" s="5">
        <f>TSEL!$H83</f>
        <v>21</v>
      </c>
      <c r="L87" s="5">
        <f>XL!$H83</f>
        <v>0</v>
      </c>
      <c r="M87" s="5">
        <f>INDOSAT!$H83</f>
        <v>0</v>
      </c>
      <c r="N87" s="5">
        <f>THREE!$H83</f>
        <v>0</v>
      </c>
      <c r="O87" s="5">
        <f>SMARTFREN!$H83</f>
        <v>0</v>
      </c>
      <c r="P87" s="5">
        <f>TSEL!$I83</f>
        <v>34</v>
      </c>
      <c r="Q87" s="5">
        <f>XL!$I83</f>
        <v>0</v>
      </c>
      <c r="R87" s="5">
        <f>INDOSAT!$I83</f>
        <v>0</v>
      </c>
      <c r="S87" s="5">
        <f>THREE!$I83</f>
        <v>0</v>
      </c>
      <c r="T87" s="5">
        <f>SMARTFREN!$I83</f>
        <v>0</v>
      </c>
      <c r="U87" s="5">
        <f t="shared" si="16"/>
        <v>89</v>
      </c>
      <c r="V87" s="5">
        <f t="shared" si="17"/>
        <v>0</v>
      </c>
      <c r="W87" s="5">
        <f t="shared" si="18"/>
        <v>3</v>
      </c>
      <c r="X87" s="5">
        <f t="shared" si="19"/>
        <v>0</v>
      </c>
      <c r="Y87" s="5">
        <f t="shared" si="20"/>
        <v>0</v>
      </c>
      <c r="Z87" s="23">
        <f t="shared" si="21"/>
        <v>0.96739130434782605</v>
      </c>
      <c r="AA87" s="23">
        <f t="shared" si="22"/>
        <v>0</v>
      </c>
      <c r="AB87" s="23">
        <f t="shared" si="23"/>
        <v>3.2608695652173912E-2</v>
      </c>
      <c r="AC87" s="23">
        <f t="shared" si="24"/>
        <v>0</v>
      </c>
      <c r="AD87" s="23">
        <f t="shared" si="25"/>
        <v>0</v>
      </c>
      <c r="AF87" s="96" t="str">
        <f t="shared" si="26"/>
        <v>WIN</v>
      </c>
      <c r="AG87" s="96" t="str">
        <f t="shared" si="27"/>
        <v>WIN</v>
      </c>
      <c r="AH87" s="44"/>
      <c r="AI87" s="44"/>
      <c r="AJ87" s="44"/>
    </row>
    <row r="88" spans="1:36" x14ac:dyDescent="0.25">
      <c r="A88" s="1" t="s">
        <v>77</v>
      </c>
      <c r="B88" s="1" t="s">
        <v>252</v>
      </c>
      <c r="C88" s="1" t="s">
        <v>253</v>
      </c>
      <c r="D88" s="1" t="s">
        <v>98</v>
      </c>
      <c r="E88" s="1" t="str">
        <f t="shared" si="15"/>
        <v>TUAL ARU-MALUKU TENGGARA BARAT</v>
      </c>
      <c r="F88" s="5">
        <f>TSEL!$G84</f>
        <v>22</v>
      </c>
      <c r="G88" s="5">
        <f>XL!$G84</f>
        <v>0</v>
      </c>
      <c r="H88" s="5">
        <f>INDOSAT!$G84</f>
        <v>1</v>
      </c>
      <c r="I88" s="5">
        <f>THREE!$G84</f>
        <v>0</v>
      </c>
      <c r="J88" s="5">
        <f>SMARTFREN!$G84</f>
        <v>0</v>
      </c>
      <c r="K88" s="5">
        <f>TSEL!$H84</f>
        <v>9</v>
      </c>
      <c r="L88" s="5">
        <f>XL!$H84</f>
        <v>0</v>
      </c>
      <c r="M88" s="5">
        <f>INDOSAT!$H84</f>
        <v>0</v>
      </c>
      <c r="N88" s="5">
        <f>THREE!$H84</f>
        <v>0</v>
      </c>
      <c r="O88" s="5">
        <f>SMARTFREN!$H84</f>
        <v>0</v>
      </c>
      <c r="P88" s="5">
        <f>TSEL!$I84</f>
        <v>16</v>
      </c>
      <c r="Q88" s="5">
        <f>XL!$I84</f>
        <v>0</v>
      </c>
      <c r="R88" s="5">
        <f>INDOSAT!$I84</f>
        <v>0</v>
      </c>
      <c r="S88" s="5">
        <f>THREE!$I84</f>
        <v>0</v>
      </c>
      <c r="T88" s="5">
        <f>SMARTFREN!$I84</f>
        <v>0</v>
      </c>
      <c r="U88" s="5">
        <f t="shared" si="16"/>
        <v>47</v>
      </c>
      <c r="V88" s="5">
        <f t="shared" si="17"/>
        <v>0</v>
      </c>
      <c r="W88" s="5">
        <f t="shared" si="18"/>
        <v>1</v>
      </c>
      <c r="X88" s="5">
        <f t="shared" si="19"/>
        <v>0</v>
      </c>
      <c r="Y88" s="5">
        <f t="shared" si="20"/>
        <v>0</v>
      </c>
      <c r="Z88" s="23">
        <f t="shared" si="21"/>
        <v>0.97916666666666663</v>
      </c>
      <c r="AA88" s="23">
        <f t="shared" si="22"/>
        <v>0</v>
      </c>
      <c r="AB88" s="23">
        <f t="shared" si="23"/>
        <v>2.0833333333333332E-2</v>
      </c>
      <c r="AC88" s="23">
        <f t="shared" si="24"/>
        <v>0</v>
      </c>
      <c r="AD88" s="23">
        <f t="shared" si="25"/>
        <v>0</v>
      </c>
      <c r="AF88" s="96" t="str">
        <f t="shared" si="26"/>
        <v>WIN</v>
      </c>
      <c r="AG88" s="96" t="str">
        <f t="shared" si="27"/>
        <v>WIN</v>
      </c>
      <c r="AH88" s="44"/>
      <c r="AI88" s="44"/>
      <c r="AJ88" s="44"/>
    </row>
    <row r="89" spans="1:36" x14ac:dyDescent="0.25">
      <c r="A89" s="1" t="s">
        <v>77</v>
      </c>
      <c r="B89" s="1" t="s">
        <v>4</v>
      </c>
      <c r="C89" s="1" t="s">
        <v>251</v>
      </c>
      <c r="D89" s="1" t="s">
        <v>99</v>
      </c>
      <c r="E89" s="1" t="str">
        <f t="shared" si="15"/>
        <v>SENTANI-MAMBERAMO RAYA</v>
      </c>
      <c r="F89" s="5">
        <f>TSEL!$G85</f>
        <v>2</v>
      </c>
      <c r="G89" s="5">
        <f>XL!$G85</f>
        <v>0</v>
      </c>
      <c r="H89" s="5">
        <f>INDOSAT!$G85</f>
        <v>0</v>
      </c>
      <c r="I89" s="5">
        <f>THREE!$G85</f>
        <v>0</v>
      </c>
      <c r="J89" s="5">
        <f>SMARTFREN!$G85</f>
        <v>0</v>
      </c>
      <c r="K89" s="5">
        <f>TSEL!$H85</f>
        <v>2</v>
      </c>
      <c r="L89" s="5">
        <f>XL!$H85</f>
        <v>0</v>
      </c>
      <c r="M89" s="5">
        <f>INDOSAT!$H85</f>
        <v>0</v>
      </c>
      <c r="N89" s="5">
        <f>THREE!$H85</f>
        <v>0</v>
      </c>
      <c r="O89" s="5">
        <f>SMARTFREN!$H85</f>
        <v>0</v>
      </c>
      <c r="P89" s="5">
        <f>TSEL!$I85</f>
        <v>2</v>
      </c>
      <c r="Q89" s="5">
        <f>XL!$I85</f>
        <v>0</v>
      </c>
      <c r="R89" s="5">
        <f>INDOSAT!$I85</f>
        <v>0</v>
      </c>
      <c r="S89" s="5">
        <f>THREE!$I85</f>
        <v>0</v>
      </c>
      <c r="T89" s="5">
        <f>SMARTFREN!$I85</f>
        <v>0</v>
      </c>
      <c r="U89" s="5">
        <f t="shared" si="16"/>
        <v>6</v>
      </c>
      <c r="V89" s="5">
        <f t="shared" si="17"/>
        <v>0</v>
      </c>
      <c r="W89" s="5">
        <f t="shared" si="18"/>
        <v>0</v>
      </c>
      <c r="X89" s="5">
        <f t="shared" si="19"/>
        <v>0</v>
      </c>
      <c r="Y89" s="5">
        <f t="shared" si="20"/>
        <v>0</v>
      </c>
      <c r="Z89" s="23">
        <f t="shared" si="21"/>
        <v>1</v>
      </c>
      <c r="AA89" s="23">
        <f t="shared" si="22"/>
        <v>0</v>
      </c>
      <c r="AB89" s="23">
        <f t="shared" si="23"/>
        <v>0</v>
      </c>
      <c r="AC89" s="23">
        <f t="shared" si="24"/>
        <v>0</v>
      </c>
      <c r="AD89" s="23">
        <f t="shared" si="25"/>
        <v>0</v>
      </c>
      <c r="AF89" s="96" t="str">
        <f t="shared" si="26"/>
        <v>WIN</v>
      </c>
      <c r="AG89" s="96" t="str">
        <f t="shared" si="27"/>
        <v>WIN</v>
      </c>
      <c r="AH89" s="44"/>
      <c r="AI89" s="44"/>
      <c r="AJ89" s="44"/>
    </row>
    <row r="90" spans="1:36" x14ac:dyDescent="0.25">
      <c r="A90" s="1" t="s">
        <v>77</v>
      </c>
      <c r="B90" s="1" t="s">
        <v>4</v>
      </c>
      <c r="C90" s="1" t="s">
        <v>251</v>
      </c>
      <c r="D90" s="1" t="s">
        <v>100</v>
      </c>
      <c r="E90" s="1" t="str">
        <f t="shared" si="15"/>
        <v>SENTANI-MAMBERAMO TENGAH</v>
      </c>
      <c r="F90" s="5">
        <f>TSEL!$G86</f>
        <v>1</v>
      </c>
      <c r="G90" s="5">
        <f>XL!$G86</f>
        <v>0</v>
      </c>
      <c r="H90" s="5">
        <f>INDOSAT!$G86</f>
        <v>0</v>
      </c>
      <c r="I90" s="5">
        <f>THREE!$G86</f>
        <v>0</v>
      </c>
      <c r="J90" s="5">
        <f>SMARTFREN!$G86</f>
        <v>0</v>
      </c>
      <c r="K90" s="5">
        <f>TSEL!$H86</f>
        <v>0</v>
      </c>
      <c r="L90" s="5">
        <f>XL!$H86</f>
        <v>0</v>
      </c>
      <c r="M90" s="5">
        <f>INDOSAT!$H86</f>
        <v>0</v>
      </c>
      <c r="N90" s="5">
        <f>THREE!$H86</f>
        <v>0</v>
      </c>
      <c r="O90" s="5">
        <f>SMARTFREN!$H86</f>
        <v>0</v>
      </c>
      <c r="P90" s="5">
        <f>TSEL!$I86</f>
        <v>0</v>
      </c>
      <c r="Q90" s="5">
        <f>XL!$I86</f>
        <v>0</v>
      </c>
      <c r="R90" s="5">
        <f>INDOSAT!$I86</f>
        <v>0</v>
      </c>
      <c r="S90" s="5">
        <f>THREE!$I86</f>
        <v>0</v>
      </c>
      <c r="T90" s="5">
        <f>SMARTFREN!$I86</f>
        <v>0</v>
      </c>
      <c r="U90" s="5">
        <f t="shared" si="16"/>
        <v>1</v>
      </c>
      <c r="V90" s="5">
        <f t="shared" si="17"/>
        <v>0</v>
      </c>
      <c r="W90" s="5">
        <f t="shared" si="18"/>
        <v>0</v>
      </c>
      <c r="X90" s="5">
        <f t="shared" si="19"/>
        <v>0</v>
      </c>
      <c r="Y90" s="5">
        <f t="shared" si="20"/>
        <v>0</v>
      </c>
      <c r="Z90" s="23">
        <f t="shared" si="21"/>
        <v>1</v>
      </c>
      <c r="AA90" s="23">
        <f t="shared" si="22"/>
        <v>0</v>
      </c>
      <c r="AB90" s="23">
        <f t="shared" si="23"/>
        <v>0</v>
      </c>
      <c r="AC90" s="23">
        <f t="shared" si="24"/>
        <v>0</v>
      </c>
      <c r="AD90" s="23">
        <f t="shared" si="25"/>
        <v>0</v>
      </c>
      <c r="AF90" s="96" t="str">
        <f t="shared" si="26"/>
        <v>WIN</v>
      </c>
      <c r="AG90" s="96" t="str">
        <f t="shared" si="27"/>
        <v>WIN</v>
      </c>
      <c r="AH90" s="44"/>
      <c r="AI90" s="44"/>
      <c r="AJ90" s="44"/>
    </row>
    <row r="91" spans="1:36" x14ac:dyDescent="0.25">
      <c r="A91" s="1" t="s">
        <v>77</v>
      </c>
      <c r="B91" s="1" t="s">
        <v>5</v>
      </c>
      <c r="C91" s="1" t="s">
        <v>101</v>
      </c>
      <c r="D91" s="1" t="s">
        <v>101</v>
      </c>
      <c r="E91" s="1" t="str">
        <f t="shared" si="15"/>
        <v>MANOKWARI-MANOKWARI</v>
      </c>
      <c r="F91" s="5">
        <f>TSEL!$G87</f>
        <v>102</v>
      </c>
      <c r="G91" s="5">
        <f>XL!$G87</f>
        <v>1</v>
      </c>
      <c r="H91" s="5">
        <f>INDOSAT!$G87</f>
        <v>5</v>
      </c>
      <c r="I91" s="5">
        <f>THREE!$G87</f>
        <v>0</v>
      </c>
      <c r="J91" s="5">
        <f>SMARTFREN!$G87</f>
        <v>0</v>
      </c>
      <c r="K91" s="5">
        <f>TSEL!$H87</f>
        <v>92</v>
      </c>
      <c r="L91" s="5">
        <f>XL!$H87</f>
        <v>0</v>
      </c>
      <c r="M91" s="5">
        <f>INDOSAT!$H87</f>
        <v>0</v>
      </c>
      <c r="N91" s="5">
        <f>THREE!$H87</f>
        <v>0</v>
      </c>
      <c r="O91" s="5">
        <f>SMARTFREN!$H87</f>
        <v>0</v>
      </c>
      <c r="P91" s="5">
        <f>TSEL!$I87</f>
        <v>102</v>
      </c>
      <c r="Q91" s="5">
        <f>XL!$I87</f>
        <v>0</v>
      </c>
      <c r="R91" s="5">
        <f>INDOSAT!$I87</f>
        <v>0</v>
      </c>
      <c r="S91" s="5">
        <f>THREE!$I87</f>
        <v>0</v>
      </c>
      <c r="T91" s="5">
        <f>SMARTFREN!$I87</f>
        <v>0</v>
      </c>
      <c r="U91" s="5">
        <f t="shared" si="16"/>
        <v>296</v>
      </c>
      <c r="V91" s="5">
        <f t="shared" si="17"/>
        <v>1</v>
      </c>
      <c r="W91" s="5">
        <f t="shared" si="18"/>
        <v>5</v>
      </c>
      <c r="X91" s="5">
        <f t="shared" si="19"/>
        <v>0</v>
      </c>
      <c r="Y91" s="5">
        <f t="shared" si="20"/>
        <v>0</v>
      </c>
      <c r="Z91" s="23">
        <f t="shared" si="21"/>
        <v>0.98013245033112584</v>
      </c>
      <c r="AA91" s="23">
        <f t="shared" si="22"/>
        <v>3.3112582781456954E-3</v>
      </c>
      <c r="AB91" s="23">
        <f t="shared" si="23"/>
        <v>1.6556291390728478E-2</v>
      </c>
      <c r="AC91" s="23">
        <f t="shared" si="24"/>
        <v>0</v>
      </c>
      <c r="AD91" s="23">
        <f t="shared" si="25"/>
        <v>0</v>
      </c>
      <c r="AF91" s="96" t="str">
        <f t="shared" si="26"/>
        <v>WIN</v>
      </c>
      <c r="AG91" s="96" t="str">
        <f t="shared" si="27"/>
        <v>WIN</v>
      </c>
      <c r="AH91" s="44"/>
      <c r="AI91" s="44"/>
      <c r="AJ91" s="44"/>
    </row>
    <row r="92" spans="1:36" x14ac:dyDescent="0.25">
      <c r="A92" s="1" t="s">
        <v>77</v>
      </c>
      <c r="B92" s="1" t="s">
        <v>5</v>
      </c>
      <c r="C92" s="1" t="s">
        <v>101</v>
      </c>
      <c r="D92" s="1" t="s">
        <v>102</v>
      </c>
      <c r="E92" s="1" t="str">
        <f t="shared" si="15"/>
        <v>MANOKWARI-MANOKWARI SELATAN</v>
      </c>
      <c r="F92" s="5">
        <f>TSEL!$G88</f>
        <v>7</v>
      </c>
      <c r="G92" s="5">
        <f>XL!$G88</f>
        <v>0</v>
      </c>
      <c r="H92" s="5">
        <f>INDOSAT!$G88</f>
        <v>0</v>
      </c>
      <c r="I92" s="5">
        <f>THREE!$G88</f>
        <v>0</v>
      </c>
      <c r="J92" s="5">
        <f>SMARTFREN!$G88</f>
        <v>0</v>
      </c>
      <c r="K92" s="5">
        <f>TSEL!$H88</f>
        <v>3</v>
      </c>
      <c r="L92" s="5">
        <f>XL!$H88</f>
        <v>0</v>
      </c>
      <c r="M92" s="5">
        <f>INDOSAT!$H88</f>
        <v>0</v>
      </c>
      <c r="N92" s="5">
        <f>THREE!$H88</f>
        <v>0</v>
      </c>
      <c r="O92" s="5">
        <f>SMARTFREN!$H88</f>
        <v>0</v>
      </c>
      <c r="P92" s="5">
        <f>TSEL!$I88</f>
        <v>7</v>
      </c>
      <c r="Q92" s="5">
        <f>XL!$I88</f>
        <v>0</v>
      </c>
      <c r="R92" s="5">
        <f>INDOSAT!$I88</f>
        <v>0</v>
      </c>
      <c r="S92" s="5">
        <f>THREE!$I88</f>
        <v>0</v>
      </c>
      <c r="T92" s="5">
        <f>SMARTFREN!$I88</f>
        <v>0</v>
      </c>
      <c r="U92" s="5">
        <f t="shared" si="16"/>
        <v>17</v>
      </c>
      <c r="V92" s="5">
        <f t="shared" si="17"/>
        <v>0</v>
      </c>
      <c r="W92" s="5">
        <f t="shared" si="18"/>
        <v>0</v>
      </c>
      <c r="X92" s="5">
        <f t="shared" si="19"/>
        <v>0</v>
      </c>
      <c r="Y92" s="5">
        <f t="shared" si="20"/>
        <v>0</v>
      </c>
      <c r="Z92" s="23">
        <f t="shared" si="21"/>
        <v>1</v>
      </c>
      <c r="AA92" s="23">
        <f t="shared" si="22"/>
        <v>0</v>
      </c>
      <c r="AB92" s="23">
        <f t="shared" si="23"/>
        <v>0</v>
      </c>
      <c r="AC92" s="23">
        <f t="shared" si="24"/>
        <v>0</v>
      </c>
      <c r="AD92" s="23">
        <f t="shared" si="25"/>
        <v>0</v>
      </c>
      <c r="AF92" s="96" t="str">
        <f t="shared" si="26"/>
        <v>WIN</v>
      </c>
      <c r="AG92" s="96" t="str">
        <f t="shared" si="27"/>
        <v>WIN</v>
      </c>
      <c r="AH92" s="44"/>
      <c r="AI92" s="44"/>
      <c r="AJ92" s="44"/>
    </row>
    <row r="93" spans="1:36" x14ac:dyDescent="0.25">
      <c r="A93" s="1" t="s">
        <v>77</v>
      </c>
      <c r="B93" s="1" t="s">
        <v>250</v>
      </c>
      <c r="C93" s="1" t="s">
        <v>104</v>
      </c>
      <c r="D93" s="1" t="s">
        <v>103</v>
      </c>
      <c r="E93" s="1" t="str">
        <f t="shared" si="15"/>
        <v>MERAUKE-MAPPI</v>
      </c>
      <c r="F93" s="5">
        <f>TSEL!$G89</f>
        <v>6</v>
      </c>
      <c r="G93" s="5">
        <f>XL!$G89</f>
        <v>0</v>
      </c>
      <c r="H93" s="5">
        <f>INDOSAT!$G89</f>
        <v>0</v>
      </c>
      <c r="I93" s="5">
        <f>THREE!$G89</f>
        <v>0</v>
      </c>
      <c r="J93" s="5">
        <f>SMARTFREN!$G89</f>
        <v>0</v>
      </c>
      <c r="K93" s="5">
        <f>TSEL!$H89</f>
        <v>1</v>
      </c>
      <c r="L93" s="5">
        <f>XL!$H89</f>
        <v>0</v>
      </c>
      <c r="M93" s="5">
        <f>INDOSAT!$H89</f>
        <v>0</v>
      </c>
      <c r="N93" s="5">
        <f>THREE!$H89</f>
        <v>0</v>
      </c>
      <c r="O93" s="5">
        <f>SMARTFREN!$H89</f>
        <v>0</v>
      </c>
      <c r="P93" s="5">
        <f>TSEL!$I89</f>
        <v>0</v>
      </c>
      <c r="Q93" s="5">
        <f>XL!$I89</f>
        <v>0</v>
      </c>
      <c r="R93" s="5">
        <f>INDOSAT!$I89</f>
        <v>0</v>
      </c>
      <c r="S93" s="5">
        <f>THREE!$I89</f>
        <v>0</v>
      </c>
      <c r="T93" s="5">
        <f>SMARTFREN!$I89</f>
        <v>0</v>
      </c>
      <c r="U93" s="5">
        <f t="shared" si="16"/>
        <v>7</v>
      </c>
      <c r="V93" s="5">
        <f t="shared" si="17"/>
        <v>0</v>
      </c>
      <c r="W93" s="5">
        <f t="shared" si="18"/>
        <v>0</v>
      </c>
      <c r="X93" s="5">
        <f t="shared" si="19"/>
        <v>0</v>
      </c>
      <c r="Y93" s="5">
        <f t="shared" si="20"/>
        <v>0</v>
      </c>
      <c r="Z93" s="23">
        <f t="shared" si="21"/>
        <v>1</v>
      </c>
      <c r="AA93" s="23">
        <f t="shared" si="22"/>
        <v>0</v>
      </c>
      <c r="AB93" s="23">
        <f t="shared" si="23"/>
        <v>0</v>
      </c>
      <c r="AC93" s="23">
        <f t="shared" si="24"/>
        <v>0</v>
      </c>
      <c r="AD93" s="23">
        <f t="shared" si="25"/>
        <v>0</v>
      </c>
      <c r="AF93" s="96" t="str">
        <f t="shared" si="26"/>
        <v>WIN</v>
      </c>
      <c r="AG93" s="96" t="str">
        <f t="shared" si="27"/>
        <v>WIN</v>
      </c>
      <c r="AH93" s="44"/>
      <c r="AI93" s="44"/>
      <c r="AJ93" s="44"/>
    </row>
    <row r="94" spans="1:36" x14ac:dyDescent="0.25">
      <c r="A94" s="1" t="s">
        <v>77</v>
      </c>
      <c r="B94" s="1" t="s">
        <v>5</v>
      </c>
      <c r="C94" s="1" t="s">
        <v>5</v>
      </c>
      <c r="D94" s="1" t="s">
        <v>256</v>
      </c>
      <c r="E94" s="1" t="str">
        <f t="shared" si="15"/>
        <v>SORONG-MAYBRAT</v>
      </c>
      <c r="F94" s="5">
        <f>TSEL!$G90</f>
        <v>3</v>
      </c>
      <c r="G94" s="5">
        <f>XL!$G90</f>
        <v>0</v>
      </c>
      <c r="H94" s="5">
        <f>INDOSAT!$G90</f>
        <v>0</v>
      </c>
      <c r="I94" s="5">
        <f>THREE!$G90</f>
        <v>0</v>
      </c>
      <c r="J94" s="5">
        <f>SMARTFREN!$G90</f>
        <v>0</v>
      </c>
      <c r="K94" s="5">
        <f>TSEL!$H90</f>
        <v>0</v>
      </c>
      <c r="L94" s="5">
        <f>XL!$H90</f>
        <v>0</v>
      </c>
      <c r="M94" s="5">
        <f>INDOSAT!$H90</f>
        <v>0</v>
      </c>
      <c r="N94" s="5">
        <f>THREE!$H90</f>
        <v>0</v>
      </c>
      <c r="O94" s="5">
        <f>SMARTFREN!$H90</f>
        <v>0</v>
      </c>
      <c r="P94" s="5">
        <f>TSEL!$I90</f>
        <v>1</v>
      </c>
      <c r="Q94" s="5">
        <f>XL!$I90</f>
        <v>0</v>
      </c>
      <c r="R94" s="5">
        <f>INDOSAT!$I90</f>
        <v>0</v>
      </c>
      <c r="S94" s="5">
        <f>THREE!$I90</f>
        <v>0</v>
      </c>
      <c r="T94" s="5">
        <f>SMARTFREN!$I90</f>
        <v>0</v>
      </c>
      <c r="U94" s="5">
        <f t="shared" si="16"/>
        <v>4</v>
      </c>
      <c r="V94" s="5">
        <f t="shared" si="17"/>
        <v>0</v>
      </c>
      <c r="W94" s="5">
        <f t="shared" si="18"/>
        <v>0</v>
      </c>
      <c r="X94" s="5">
        <f t="shared" si="19"/>
        <v>0</v>
      </c>
      <c r="Y94" s="5">
        <f t="shared" si="20"/>
        <v>0</v>
      </c>
      <c r="Z94" s="23">
        <f t="shared" si="21"/>
        <v>1</v>
      </c>
      <c r="AA94" s="23">
        <f t="shared" si="22"/>
        <v>0</v>
      </c>
      <c r="AB94" s="23">
        <f t="shared" si="23"/>
        <v>0</v>
      </c>
      <c r="AC94" s="23">
        <f t="shared" si="24"/>
        <v>0</v>
      </c>
      <c r="AD94" s="23">
        <f t="shared" si="25"/>
        <v>0</v>
      </c>
      <c r="AF94" s="96" t="str">
        <f t="shared" si="26"/>
        <v>WIN</v>
      </c>
      <c r="AG94" s="96" t="str">
        <f t="shared" si="27"/>
        <v>WIN</v>
      </c>
      <c r="AH94" s="44"/>
      <c r="AI94" s="44"/>
      <c r="AJ94" s="44"/>
    </row>
    <row r="95" spans="1:36" x14ac:dyDescent="0.25">
      <c r="A95" s="1" t="s">
        <v>77</v>
      </c>
      <c r="B95" s="1" t="s">
        <v>250</v>
      </c>
      <c r="C95" s="1" t="s">
        <v>104</v>
      </c>
      <c r="D95" s="1" t="s">
        <v>104</v>
      </c>
      <c r="E95" s="1" t="str">
        <f t="shared" si="15"/>
        <v>MERAUKE-MERAUKE</v>
      </c>
      <c r="F95" s="5">
        <f>TSEL!$G91</f>
        <v>118</v>
      </c>
      <c r="G95" s="5">
        <f>XL!$G91</f>
        <v>1</v>
      </c>
      <c r="H95" s="5">
        <f>INDOSAT!$G91</f>
        <v>7</v>
      </c>
      <c r="I95" s="5">
        <f>THREE!$G91</f>
        <v>0</v>
      </c>
      <c r="J95" s="5">
        <f>SMARTFREN!$G91</f>
        <v>0</v>
      </c>
      <c r="K95" s="5">
        <f>TSEL!$H91</f>
        <v>95</v>
      </c>
      <c r="L95" s="5">
        <f>XL!$H91</f>
        <v>2</v>
      </c>
      <c r="M95" s="5">
        <f>INDOSAT!$H91</f>
        <v>0</v>
      </c>
      <c r="N95" s="5">
        <f>THREE!$H91</f>
        <v>0</v>
      </c>
      <c r="O95" s="5">
        <f>SMARTFREN!$H91</f>
        <v>0</v>
      </c>
      <c r="P95" s="5">
        <f>TSEL!$I91</f>
        <v>115</v>
      </c>
      <c r="Q95" s="5">
        <f>XL!$I91</f>
        <v>0</v>
      </c>
      <c r="R95" s="5">
        <f>INDOSAT!$I91</f>
        <v>0</v>
      </c>
      <c r="S95" s="5">
        <f>THREE!$I91</f>
        <v>0</v>
      </c>
      <c r="T95" s="5">
        <f>SMARTFREN!$I91</f>
        <v>0</v>
      </c>
      <c r="U95" s="5">
        <f t="shared" si="16"/>
        <v>328</v>
      </c>
      <c r="V95" s="5">
        <f t="shared" si="17"/>
        <v>3</v>
      </c>
      <c r="W95" s="5">
        <f t="shared" si="18"/>
        <v>7</v>
      </c>
      <c r="X95" s="5">
        <f t="shared" si="19"/>
        <v>0</v>
      </c>
      <c r="Y95" s="5">
        <f t="shared" si="20"/>
        <v>0</v>
      </c>
      <c r="Z95" s="23">
        <f t="shared" si="21"/>
        <v>0.97041420118343191</v>
      </c>
      <c r="AA95" s="23">
        <f t="shared" si="22"/>
        <v>8.8757396449704144E-3</v>
      </c>
      <c r="AB95" s="23">
        <f t="shared" si="23"/>
        <v>2.0710059171597635E-2</v>
      </c>
      <c r="AC95" s="23">
        <f t="shared" si="24"/>
        <v>0</v>
      </c>
      <c r="AD95" s="23">
        <f t="shared" si="25"/>
        <v>0</v>
      </c>
      <c r="AF95" s="96" t="str">
        <f t="shared" si="26"/>
        <v>WIN</v>
      </c>
      <c r="AG95" s="96" t="str">
        <f t="shared" si="27"/>
        <v>WIN</v>
      </c>
      <c r="AH95" s="44"/>
      <c r="AI95" s="44"/>
      <c r="AJ95" s="44"/>
    </row>
    <row r="96" spans="1:36" x14ac:dyDescent="0.25">
      <c r="A96" s="1" t="s">
        <v>77</v>
      </c>
      <c r="B96" s="1" t="s">
        <v>250</v>
      </c>
      <c r="C96" s="1" t="s">
        <v>250</v>
      </c>
      <c r="D96" s="1" t="s">
        <v>105</v>
      </c>
      <c r="E96" s="1" t="str">
        <f t="shared" si="15"/>
        <v>TIMIKA-MIMIKA</v>
      </c>
      <c r="F96" s="5">
        <f>TSEL!$G92</f>
        <v>173</v>
      </c>
      <c r="G96" s="5">
        <f>XL!$G92</f>
        <v>2</v>
      </c>
      <c r="H96" s="5">
        <f>INDOSAT!$G92</f>
        <v>8</v>
      </c>
      <c r="I96" s="5">
        <f>THREE!$G92</f>
        <v>0</v>
      </c>
      <c r="J96" s="5">
        <f>SMARTFREN!$G92</f>
        <v>0</v>
      </c>
      <c r="K96" s="5">
        <f>TSEL!$H92</f>
        <v>161</v>
      </c>
      <c r="L96" s="5">
        <f>XL!$H92</f>
        <v>1</v>
      </c>
      <c r="M96" s="5">
        <f>INDOSAT!$H92</f>
        <v>7</v>
      </c>
      <c r="N96" s="5">
        <f>THREE!$H92</f>
        <v>0</v>
      </c>
      <c r="O96" s="5">
        <f>SMARTFREN!$H92</f>
        <v>0</v>
      </c>
      <c r="P96" s="5">
        <f>TSEL!$I92</f>
        <v>174</v>
      </c>
      <c r="Q96" s="5">
        <f>XL!$I92</f>
        <v>0</v>
      </c>
      <c r="R96" s="5">
        <f>INDOSAT!$I92</f>
        <v>8</v>
      </c>
      <c r="S96" s="5">
        <f>THREE!$I92</f>
        <v>0</v>
      </c>
      <c r="T96" s="5">
        <f>SMARTFREN!$I92</f>
        <v>0</v>
      </c>
      <c r="U96" s="5">
        <f t="shared" si="16"/>
        <v>508</v>
      </c>
      <c r="V96" s="5">
        <f t="shared" si="17"/>
        <v>3</v>
      </c>
      <c r="W96" s="5">
        <f t="shared" si="18"/>
        <v>23</v>
      </c>
      <c r="X96" s="5">
        <f t="shared" si="19"/>
        <v>0</v>
      </c>
      <c r="Y96" s="5">
        <f t="shared" si="20"/>
        <v>0</v>
      </c>
      <c r="Z96" s="23">
        <f t="shared" si="21"/>
        <v>0.95131086142322097</v>
      </c>
      <c r="AA96" s="23">
        <f t="shared" si="22"/>
        <v>5.6179775280898875E-3</v>
      </c>
      <c r="AB96" s="23">
        <f t="shared" si="23"/>
        <v>4.307116104868914E-2</v>
      </c>
      <c r="AC96" s="23">
        <f t="shared" si="24"/>
        <v>0</v>
      </c>
      <c r="AD96" s="23">
        <f t="shared" si="25"/>
        <v>0</v>
      </c>
      <c r="AF96" s="96" t="str">
        <f t="shared" si="26"/>
        <v>WIN</v>
      </c>
      <c r="AG96" s="96" t="str">
        <f t="shared" si="27"/>
        <v>WIN</v>
      </c>
      <c r="AH96" s="44"/>
      <c r="AI96" s="44"/>
      <c r="AJ96" s="44"/>
    </row>
    <row r="97" spans="1:36" x14ac:dyDescent="0.25">
      <c r="A97" s="1" t="s">
        <v>77</v>
      </c>
      <c r="B97" s="1" t="s">
        <v>4</v>
      </c>
      <c r="C97" s="1" t="s">
        <v>106</v>
      </c>
      <c r="D97" s="1" t="s">
        <v>106</v>
      </c>
      <c r="E97" s="1" t="str">
        <f t="shared" si="15"/>
        <v>NABIRE-NABIRE</v>
      </c>
      <c r="F97" s="5">
        <f>TSEL!$G93</f>
        <v>60</v>
      </c>
      <c r="G97" s="5">
        <f>XL!$G93</f>
        <v>0</v>
      </c>
      <c r="H97" s="5">
        <f>INDOSAT!$G93</f>
        <v>5</v>
      </c>
      <c r="I97" s="5">
        <f>THREE!$G93</f>
        <v>0</v>
      </c>
      <c r="J97" s="5">
        <f>SMARTFREN!$G93</f>
        <v>0</v>
      </c>
      <c r="K97" s="5">
        <f>TSEL!$H93</f>
        <v>51</v>
      </c>
      <c r="L97" s="5">
        <f>XL!$H93</f>
        <v>0</v>
      </c>
      <c r="M97" s="5">
        <f>INDOSAT!$H93</f>
        <v>0</v>
      </c>
      <c r="N97" s="5">
        <f>THREE!$H93</f>
        <v>0</v>
      </c>
      <c r="O97" s="5">
        <f>SMARTFREN!$H93</f>
        <v>0</v>
      </c>
      <c r="P97" s="5">
        <f>TSEL!$I93</f>
        <v>42</v>
      </c>
      <c r="Q97" s="5">
        <f>XL!$I93</f>
        <v>0</v>
      </c>
      <c r="R97" s="5">
        <f>INDOSAT!$I93</f>
        <v>0</v>
      </c>
      <c r="S97" s="5">
        <f>THREE!$I93</f>
        <v>0</v>
      </c>
      <c r="T97" s="5">
        <f>SMARTFREN!$I93</f>
        <v>0</v>
      </c>
      <c r="U97" s="5">
        <f t="shared" si="16"/>
        <v>153</v>
      </c>
      <c r="V97" s="5">
        <f t="shared" si="17"/>
        <v>0</v>
      </c>
      <c r="W97" s="5">
        <f t="shared" si="18"/>
        <v>5</v>
      </c>
      <c r="X97" s="5">
        <f t="shared" si="19"/>
        <v>0</v>
      </c>
      <c r="Y97" s="5">
        <f t="shared" si="20"/>
        <v>0</v>
      </c>
      <c r="Z97" s="23">
        <f t="shared" si="21"/>
        <v>0.96835443037974689</v>
      </c>
      <c r="AA97" s="23">
        <f t="shared" si="22"/>
        <v>0</v>
      </c>
      <c r="AB97" s="23">
        <f t="shared" si="23"/>
        <v>3.1645569620253167E-2</v>
      </c>
      <c r="AC97" s="23">
        <f t="shared" si="24"/>
        <v>0</v>
      </c>
      <c r="AD97" s="23">
        <f t="shared" si="25"/>
        <v>0</v>
      </c>
      <c r="AF97" s="96" t="str">
        <f t="shared" si="26"/>
        <v>WIN</v>
      </c>
      <c r="AG97" s="96" t="str">
        <f t="shared" si="27"/>
        <v>WIN</v>
      </c>
      <c r="AH97" s="44"/>
      <c r="AI97" s="44"/>
      <c r="AJ97" s="44"/>
    </row>
    <row r="98" spans="1:36" x14ac:dyDescent="0.25">
      <c r="A98" s="1" t="s">
        <v>77</v>
      </c>
      <c r="B98" s="1" t="s">
        <v>250</v>
      </c>
      <c r="C98" s="1" t="s">
        <v>104</v>
      </c>
      <c r="D98" s="1" t="s">
        <v>107</v>
      </c>
      <c r="E98" s="1" t="str">
        <f t="shared" si="15"/>
        <v>MERAUKE-NDUGA</v>
      </c>
      <c r="F98" s="5">
        <f>TSEL!$G94</f>
        <v>1</v>
      </c>
      <c r="G98" s="5">
        <f>XL!$G94</f>
        <v>0</v>
      </c>
      <c r="H98" s="5">
        <f>INDOSAT!$G94</f>
        <v>0</v>
      </c>
      <c r="I98" s="5">
        <f>THREE!$G94</f>
        <v>0</v>
      </c>
      <c r="J98" s="5">
        <f>SMARTFREN!$G94</f>
        <v>0</v>
      </c>
      <c r="K98" s="5">
        <f>TSEL!$H94</f>
        <v>1</v>
      </c>
      <c r="L98" s="5">
        <f>XL!$H94</f>
        <v>0</v>
      </c>
      <c r="M98" s="5">
        <f>INDOSAT!$H94</f>
        <v>0</v>
      </c>
      <c r="N98" s="5">
        <f>THREE!$H94</f>
        <v>0</v>
      </c>
      <c r="O98" s="5">
        <f>SMARTFREN!$H94</f>
        <v>0</v>
      </c>
      <c r="P98" s="5">
        <f>TSEL!$I94</f>
        <v>1</v>
      </c>
      <c r="Q98" s="5">
        <f>XL!$I94</f>
        <v>0</v>
      </c>
      <c r="R98" s="5">
        <f>INDOSAT!$I94</f>
        <v>0</v>
      </c>
      <c r="S98" s="5">
        <f>THREE!$I94</f>
        <v>0</v>
      </c>
      <c r="T98" s="5">
        <f>SMARTFREN!$I94</f>
        <v>0</v>
      </c>
      <c r="U98" s="5">
        <f t="shared" si="16"/>
        <v>3</v>
      </c>
      <c r="V98" s="5">
        <f t="shared" si="17"/>
        <v>0</v>
      </c>
      <c r="W98" s="5">
        <f t="shared" si="18"/>
        <v>0</v>
      </c>
      <c r="X98" s="5">
        <f t="shared" si="19"/>
        <v>0</v>
      </c>
      <c r="Y98" s="5">
        <f t="shared" si="20"/>
        <v>0</v>
      </c>
      <c r="Z98" s="23">
        <f t="shared" si="21"/>
        <v>1</v>
      </c>
      <c r="AA98" s="23">
        <f t="shared" si="22"/>
        <v>0</v>
      </c>
      <c r="AB98" s="23">
        <f t="shared" si="23"/>
        <v>0</v>
      </c>
      <c r="AC98" s="23">
        <f t="shared" si="24"/>
        <v>0</v>
      </c>
      <c r="AD98" s="23">
        <f t="shared" si="25"/>
        <v>0</v>
      </c>
      <c r="AF98" s="96" t="str">
        <f t="shared" si="26"/>
        <v>WIN</v>
      </c>
      <c r="AG98" s="96" t="str">
        <f t="shared" si="27"/>
        <v>WIN</v>
      </c>
      <c r="AH98" s="44"/>
      <c r="AI98" s="44"/>
      <c r="AJ98" s="44"/>
    </row>
    <row r="99" spans="1:36" x14ac:dyDescent="0.25">
      <c r="A99" s="1" t="s">
        <v>77</v>
      </c>
      <c r="B99" s="1" t="s">
        <v>4</v>
      </c>
      <c r="C99" s="1" t="s">
        <v>251</v>
      </c>
      <c r="D99" s="1" t="s">
        <v>108</v>
      </c>
      <c r="E99" s="1" t="str">
        <f t="shared" si="15"/>
        <v>SENTANI-PANIAI</v>
      </c>
      <c r="F99" s="5">
        <f>TSEL!$G95</f>
        <v>3</v>
      </c>
      <c r="G99" s="5">
        <f>XL!$G95</f>
        <v>0</v>
      </c>
      <c r="H99" s="5">
        <f>INDOSAT!$G95</f>
        <v>0</v>
      </c>
      <c r="I99" s="5">
        <f>THREE!$G95</f>
        <v>0</v>
      </c>
      <c r="J99" s="5">
        <f>SMARTFREN!$G95</f>
        <v>0</v>
      </c>
      <c r="K99" s="5">
        <f>TSEL!$H95</f>
        <v>1</v>
      </c>
      <c r="L99" s="5">
        <f>XL!$H95</f>
        <v>0</v>
      </c>
      <c r="M99" s="5">
        <f>INDOSAT!$H95</f>
        <v>0</v>
      </c>
      <c r="N99" s="5">
        <f>THREE!$H95</f>
        <v>0</v>
      </c>
      <c r="O99" s="5">
        <f>SMARTFREN!$H95</f>
        <v>0</v>
      </c>
      <c r="P99" s="5">
        <f>TSEL!$I95</f>
        <v>0</v>
      </c>
      <c r="Q99" s="5">
        <f>XL!$I95</f>
        <v>0</v>
      </c>
      <c r="R99" s="5">
        <f>INDOSAT!$I95</f>
        <v>0</v>
      </c>
      <c r="S99" s="5">
        <f>THREE!$I95</f>
        <v>0</v>
      </c>
      <c r="T99" s="5">
        <f>SMARTFREN!$I95</f>
        <v>0</v>
      </c>
      <c r="U99" s="5">
        <f t="shared" si="16"/>
        <v>4</v>
      </c>
      <c r="V99" s="5">
        <f t="shared" si="17"/>
        <v>0</v>
      </c>
      <c r="W99" s="5">
        <f t="shared" si="18"/>
        <v>0</v>
      </c>
      <c r="X99" s="5">
        <f t="shared" si="19"/>
        <v>0</v>
      </c>
      <c r="Y99" s="5">
        <f t="shared" si="20"/>
        <v>0</v>
      </c>
      <c r="Z99" s="23">
        <f t="shared" si="21"/>
        <v>1</v>
      </c>
      <c r="AA99" s="23">
        <f t="shared" si="22"/>
        <v>0</v>
      </c>
      <c r="AB99" s="23">
        <f t="shared" si="23"/>
        <v>0</v>
      </c>
      <c r="AC99" s="23">
        <f t="shared" si="24"/>
        <v>0</v>
      </c>
      <c r="AD99" s="23">
        <f t="shared" si="25"/>
        <v>0</v>
      </c>
      <c r="AF99" s="96" t="str">
        <f t="shared" si="26"/>
        <v>WIN</v>
      </c>
      <c r="AG99" s="96" t="str">
        <f t="shared" si="27"/>
        <v>WIN</v>
      </c>
      <c r="AH99" s="44"/>
      <c r="AI99" s="44"/>
      <c r="AJ99" s="44"/>
    </row>
    <row r="100" spans="1:36" x14ac:dyDescent="0.25">
      <c r="A100" s="30" t="s">
        <v>77</v>
      </c>
      <c r="B100" s="30" t="s">
        <v>5</v>
      </c>
      <c r="C100" s="30" t="s">
        <v>101</v>
      </c>
      <c r="D100" s="30" t="s">
        <v>259</v>
      </c>
      <c r="E100" s="30" t="str">
        <f t="shared" si="15"/>
        <v>MANOKWARI-PEGUNUNGAN ARFAK</v>
      </c>
      <c r="F100" s="5">
        <f>TSEL!$G96</f>
        <v>1</v>
      </c>
      <c r="G100" s="5">
        <f>XL!$G96</f>
        <v>0</v>
      </c>
      <c r="H100" s="5">
        <f>INDOSAT!$G96</f>
        <v>0</v>
      </c>
      <c r="I100" s="5">
        <f>THREE!$G96</f>
        <v>0</v>
      </c>
      <c r="J100" s="5">
        <f>SMARTFREN!$G96</f>
        <v>0</v>
      </c>
      <c r="K100" s="5">
        <f>TSEL!$H96</f>
        <v>0</v>
      </c>
      <c r="L100" s="5">
        <f>XL!$H96</f>
        <v>0</v>
      </c>
      <c r="M100" s="5">
        <f>INDOSAT!$H96</f>
        <v>0</v>
      </c>
      <c r="N100" s="5">
        <f>THREE!$H96</f>
        <v>0</v>
      </c>
      <c r="O100" s="5">
        <f>SMARTFREN!$H96</f>
        <v>0</v>
      </c>
      <c r="P100" s="5">
        <f>TSEL!$I96</f>
        <v>0</v>
      </c>
      <c r="Q100" s="5">
        <f>XL!$I96</f>
        <v>0</v>
      </c>
      <c r="R100" s="5">
        <f>INDOSAT!$I96</f>
        <v>0</v>
      </c>
      <c r="S100" s="5">
        <f>THREE!$I96</f>
        <v>0</v>
      </c>
      <c r="T100" s="5">
        <f>SMARTFREN!$I96</f>
        <v>0</v>
      </c>
      <c r="U100" s="5">
        <f t="shared" si="16"/>
        <v>1</v>
      </c>
      <c r="V100" s="5">
        <f t="shared" si="17"/>
        <v>0</v>
      </c>
      <c r="W100" s="5">
        <f t="shared" si="18"/>
        <v>0</v>
      </c>
      <c r="X100" s="5">
        <f t="shared" si="19"/>
        <v>0</v>
      </c>
      <c r="Y100" s="5">
        <f t="shared" si="20"/>
        <v>0</v>
      </c>
      <c r="Z100" s="23">
        <f t="shared" si="21"/>
        <v>1</v>
      </c>
      <c r="AA100" s="23">
        <f t="shared" si="22"/>
        <v>0</v>
      </c>
      <c r="AB100" s="23">
        <f t="shared" si="23"/>
        <v>0</v>
      </c>
      <c r="AC100" s="23">
        <f t="shared" si="24"/>
        <v>0</v>
      </c>
      <c r="AD100" s="23">
        <f t="shared" si="25"/>
        <v>0</v>
      </c>
      <c r="AF100" s="96" t="str">
        <f t="shared" si="26"/>
        <v>WIN</v>
      </c>
      <c r="AG100" s="96" t="str">
        <f t="shared" si="27"/>
        <v>WIN</v>
      </c>
      <c r="AH100" s="44"/>
      <c r="AI100" s="44"/>
      <c r="AJ100" s="44"/>
    </row>
    <row r="101" spans="1:36" x14ac:dyDescent="0.25">
      <c r="A101" s="1" t="s">
        <v>77</v>
      </c>
      <c r="B101" s="1" t="s">
        <v>250</v>
      </c>
      <c r="C101" s="1" t="s">
        <v>104</v>
      </c>
      <c r="D101" s="1" t="s">
        <v>109</v>
      </c>
      <c r="E101" s="1" t="str">
        <f t="shared" si="15"/>
        <v>MERAUKE-PEGUNUNGAN BINTANG</v>
      </c>
      <c r="F101" s="5">
        <f>TSEL!$G97</f>
        <v>2</v>
      </c>
      <c r="G101" s="5">
        <f>XL!$G97</f>
        <v>0</v>
      </c>
      <c r="H101" s="5">
        <f>INDOSAT!$G97</f>
        <v>0</v>
      </c>
      <c r="I101" s="5">
        <f>THREE!$G97</f>
        <v>0</v>
      </c>
      <c r="J101" s="5">
        <f>SMARTFREN!$G97</f>
        <v>0</v>
      </c>
      <c r="K101" s="5">
        <f>TSEL!$H97</f>
        <v>0</v>
      </c>
      <c r="L101" s="5">
        <f>XL!$H97</f>
        <v>0</v>
      </c>
      <c r="M101" s="5">
        <f>INDOSAT!$H97</f>
        <v>0</v>
      </c>
      <c r="N101" s="5">
        <f>THREE!$H97</f>
        <v>0</v>
      </c>
      <c r="O101" s="5">
        <f>SMARTFREN!$H97</f>
        <v>0</v>
      </c>
      <c r="P101" s="5">
        <f>TSEL!$I97</f>
        <v>1</v>
      </c>
      <c r="Q101" s="5">
        <f>XL!$I97</f>
        <v>0</v>
      </c>
      <c r="R101" s="5">
        <f>INDOSAT!$I97</f>
        <v>0</v>
      </c>
      <c r="S101" s="5">
        <f>THREE!$I97</f>
        <v>0</v>
      </c>
      <c r="T101" s="5">
        <f>SMARTFREN!$I97</f>
        <v>0</v>
      </c>
      <c r="U101" s="5">
        <f t="shared" si="16"/>
        <v>3</v>
      </c>
      <c r="V101" s="5">
        <f t="shared" si="17"/>
        <v>0</v>
      </c>
      <c r="W101" s="5">
        <f t="shared" si="18"/>
        <v>0</v>
      </c>
      <c r="X101" s="5">
        <f t="shared" si="19"/>
        <v>0</v>
      </c>
      <c r="Y101" s="5">
        <f t="shared" si="20"/>
        <v>0</v>
      </c>
      <c r="Z101" s="23">
        <f t="shared" si="21"/>
        <v>1</v>
      </c>
      <c r="AA101" s="23">
        <f t="shared" si="22"/>
        <v>0</v>
      </c>
      <c r="AB101" s="23">
        <f t="shared" si="23"/>
        <v>0</v>
      </c>
      <c r="AC101" s="23">
        <f t="shared" si="24"/>
        <v>0</v>
      </c>
      <c r="AD101" s="23">
        <f t="shared" si="25"/>
        <v>0</v>
      </c>
      <c r="AF101" s="96" t="str">
        <f t="shared" si="26"/>
        <v>WIN</v>
      </c>
      <c r="AG101" s="96" t="str">
        <f t="shared" si="27"/>
        <v>WIN</v>
      </c>
      <c r="AH101" s="44"/>
      <c r="AI101" s="44"/>
      <c r="AJ101" s="44"/>
    </row>
    <row r="102" spans="1:36" x14ac:dyDescent="0.25">
      <c r="A102" s="1" t="s">
        <v>77</v>
      </c>
      <c r="B102" s="1" t="s">
        <v>250</v>
      </c>
      <c r="C102" s="1" t="s">
        <v>104</v>
      </c>
      <c r="D102" s="1" t="s">
        <v>110</v>
      </c>
      <c r="E102" s="1" t="str">
        <f t="shared" si="15"/>
        <v>MERAUKE-PUNCAK</v>
      </c>
      <c r="F102" s="5">
        <f>TSEL!$G98</f>
        <v>1</v>
      </c>
      <c r="G102" s="5">
        <f>XL!$G98</f>
        <v>0</v>
      </c>
      <c r="H102" s="5">
        <f>INDOSAT!$G98</f>
        <v>0</v>
      </c>
      <c r="I102" s="5">
        <f>THREE!$G98</f>
        <v>0</v>
      </c>
      <c r="J102" s="5">
        <f>SMARTFREN!$G98</f>
        <v>0</v>
      </c>
      <c r="K102" s="5">
        <f>TSEL!$H98</f>
        <v>0</v>
      </c>
      <c r="L102" s="5">
        <f>XL!$H98</f>
        <v>0</v>
      </c>
      <c r="M102" s="5">
        <f>INDOSAT!$H98</f>
        <v>0</v>
      </c>
      <c r="N102" s="5">
        <f>THREE!$H98</f>
        <v>0</v>
      </c>
      <c r="O102" s="5">
        <f>SMARTFREN!$H98</f>
        <v>0</v>
      </c>
      <c r="P102" s="5">
        <f>TSEL!$I98</f>
        <v>0</v>
      </c>
      <c r="Q102" s="5">
        <f>XL!$I98</f>
        <v>0</v>
      </c>
      <c r="R102" s="5">
        <f>INDOSAT!$I98</f>
        <v>0</v>
      </c>
      <c r="S102" s="5">
        <f>THREE!$I98</f>
        <v>0</v>
      </c>
      <c r="T102" s="5">
        <f>SMARTFREN!$I98</f>
        <v>0</v>
      </c>
      <c r="U102" s="5">
        <f t="shared" si="16"/>
        <v>1</v>
      </c>
      <c r="V102" s="5">
        <f t="shared" si="17"/>
        <v>0</v>
      </c>
      <c r="W102" s="5">
        <f t="shared" si="18"/>
        <v>0</v>
      </c>
      <c r="X102" s="5">
        <f t="shared" si="19"/>
        <v>0</v>
      </c>
      <c r="Y102" s="5">
        <f t="shared" si="20"/>
        <v>0</v>
      </c>
      <c r="Z102" s="23">
        <f t="shared" si="21"/>
        <v>1</v>
      </c>
      <c r="AA102" s="23">
        <f t="shared" si="22"/>
        <v>0</v>
      </c>
      <c r="AB102" s="23">
        <f t="shared" si="23"/>
        <v>0</v>
      </c>
      <c r="AC102" s="23">
        <f t="shared" si="24"/>
        <v>0</v>
      </c>
      <c r="AD102" s="23">
        <f t="shared" si="25"/>
        <v>0</v>
      </c>
      <c r="AF102" s="96" t="str">
        <f t="shared" si="26"/>
        <v>WIN</v>
      </c>
      <c r="AG102" s="96" t="str">
        <f t="shared" si="27"/>
        <v>WIN</v>
      </c>
      <c r="AH102" s="44"/>
      <c r="AI102" s="44"/>
      <c r="AJ102" s="44"/>
    </row>
    <row r="103" spans="1:36" x14ac:dyDescent="0.25">
      <c r="A103" s="1" t="s">
        <v>77</v>
      </c>
      <c r="B103" s="1" t="s">
        <v>4</v>
      </c>
      <c r="C103" s="1" t="s">
        <v>251</v>
      </c>
      <c r="D103" s="1" t="s">
        <v>111</v>
      </c>
      <c r="E103" s="1" t="str">
        <f t="shared" si="15"/>
        <v>SENTANI-PUNCAK JAYA</v>
      </c>
      <c r="F103" s="5">
        <f>TSEL!$G99</f>
        <v>4</v>
      </c>
      <c r="G103" s="5">
        <f>XL!$G99</f>
        <v>0</v>
      </c>
      <c r="H103" s="5">
        <f>INDOSAT!$G99</f>
        <v>0</v>
      </c>
      <c r="I103" s="5">
        <f>THREE!$G99</f>
        <v>0</v>
      </c>
      <c r="J103" s="5">
        <f>SMARTFREN!$G99</f>
        <v>0</v>
      </c>
      <c r="K103" s="5">
        <f>TSEL!$H99</f>
        <v>2</v>
      </c>
      <c r="L103" s="5">
        <f>XL!$H99</f>
        <v>0</v>
      </c>
      <c r="M103" s="5">
        <f>INDOSAT!$H99</f>
        <v>0</v>
      </c>
      <c r="N103" s="5">
        <f>THREE!$H99</f>
        <v>0</v>
      </c>
      <c r="O103" s="5">
        <f>SMARTFREN!$H99</f>
        <v>0</v>
      </c>
      <c r="P103" s="5">
        <f>TSEL!$I99</f>
        <v>1</v>
      </c>
      <c r="Q103" s="5">
        <f>XL!$I99</f>
        <v>0</v>
      </c>
      <c r="R103" s="5">
        <f>INDOSAT!$I99</f>
        <v>0</v>
      </c>
      <c r="S103" s="5">
        <f>THREE!$I99</f>
        <v>0</v>
      </c>
      <c r="T103" s="5">
        <f>SMARTFREN!$I99</f>
        <v>0</v>
      </c>
      <c r="U103" s="5">
        <f t="shared" si="16"/>
        <v>7</v>
      </c>
      <c r="V103" s="5">
        <f t="shared" si="17"/>
        <v>0</v>
      </c>
      <c r="W103" s="5">
        <f t="shared" si="18"/>
        <v>0</v>
      </c>
      <c r="X103" s="5">
        <f t="shared" si="19"/>
        <v>0</v>
      </c>
      <c r="Y103" s="5">
        <f t="shared" si="20"/>
        <v>0</v>
      </c>
      <c r="Z103" s="23">
        <f t="shared" si="21"/>
        <v>1</v>
      </c>
      <c r="AA103" s="23">
        <f t="shared" si="22"/>
        <v>0</v>
      </c>
      <c r="AB103" s="23">
        <f t="shared" si="23"/>
        <v>0</v>
      </c>
      <c r="AC103" s="23">
        <f t="shared" si="24"/>
        <v>0</v>
      </c>
      <c r="AD103" s="23">
        <f t="shared" si="25"/>
        <v>0</v>
      </c>
      <c r="AF103" s="96" t="str">
        <f t="shared" si="26"/>
        <v>WIN</v>
      </c>
      <c r="AG103" s="96" t="str">
        <f t="shared" si="27"/>
        <v>WIN</v>
      </c>
      <c r="AH103" s="44"/>
      <c r="AI103" s="44"/>
      <c r="AJ103" s="44"/>
    </row>
    <row r="104" spans="1:36" x14ac:dyDescent="0.25">
      <c r="A104" s="1" t="s">
        <v>77</v>
      </c>
      <c r="B104" s="1" t="s">
        <v>5</v>
      </c>
      <c r="C104" s="1" t="s">
        <v>5</v>
      </c>
      <c r="D104" s="1" t="s">
        <v>218</v>
      </c>
      <c r="E104" s="1" t="str">
        <f t="shared" si="15"/>
        <v>SORONG-RAJA AMPAT</v>
      </c>
      <c r="F104" s="5">
        <f>TSEL!$G100</f>
        <v>13</v>
      </c>
      <c r="G104" s="5">
        <f>XL!$G100</f>
        <v>0</v>
      </c>
      <c r="H104" s="5">
        <f>INDOSAT!$G100</f>
        <v>1</v>
      </c>
      <c r="I104" s="5">
        <f>THREE!$G100</f>
        <v>0</v>
      </c>
      <c r="J104" s="5">
        <f>SMARTFREN!$G100</f>
        <v>0</v>
      </c>
      <c r="K104" s="5">
        <f>TSEL!$H100</f>
        <v>12</v>
      </c>
      <c r="L104" s="5">
        <f>XL!$H100</f>
        <v>0</v>
      </c>
      <c r="M104" s="5">
        <f>INDOSAT!$H100</f>
        <v>0</v>
      </c>
      <c r="N104" s="5">
        <f>THREE!$H100</f>
        <v>0</v>
      </c>
      <c r="O104" s="5">
        <f>SMARTFREN!$H100</f>
        <v>0</v>
      </c>
      <c r="P104" s="5">
        <f>TSEL!$I100</f>
        <v>13</v>
      </c>
      <c r="Q104" s="5">
        <f>XL!$I100</f>
        <v>0</v>
      </c>
      <c r="R104" s="5">
        <f>INDOSAT!$I100</f>
        <v>0</v>
      </c>
      <c r="S104" s="5">
        <f>THREE!$I100</f>
        <v>0</v>
      </c>
      <c r="T104" s="5">
        <f>SMARTFREN!$I100</f>
        <v>0</v>
      </c>
      <c r="U104" s="5">
        <f t="shared" si="16"/>
        <v>38</v>
      </c>
      <c r="V104" s="5">
        <f t="shared" si="17"/>
        <v>0</v>
      </c>
      <c r="W104" s="5">
        <f t="shared" si="18"/>
        <v>1</v>
      </c>
      <c r="X104" s="5">
        <f t="shared" si="19"/>
        <v>0</v>
      </c>
      <c r="Y104" s="5">
        <f t="shared" si="20"/>
        <v>0</v>
      </c>
      <c r="Z104" s="23">
        <f t="shared" si="21"/>
        <v>0.97435897435897434</v>
      </c>
      <c r="AA104" s="23">
        <f t="shared" si="22"/>
        <v>0</v>
      </c>
      <c r="AB104" s="23">
        <f t="shared" si="23"/>
        <v>2.564102564102564E-2</v>
      </c>
      <c r="AC104" s="23">
        <f t="shared" si="24"/>
        <v>0</v>
      </c>
      <c r="AD104" s="23">
        <f t="shared" si="25"/>
        <v>0</v>
      </c>
      <c r="AF104" s="96" t="str">
        <f t="shared" si="26"/>
        <v>WIN</v>
      </c>
      <c r="AG104" s="96" t="str">
        <f t="shared" si="27"/>
        <v>WIN</v>
      </c>
      <c r="AH104" s="44"/>
      <c r="AI104" s="44"/>
      <c r="AJ104" s="44"/>
    </row>
    <row r="105" spans="1:36" x14ac:dyDescent="0.25">
      <c r="A105" s="1" t="s">
        <v>77</v>
      </c>
      <c r="B105" s="1" t="s">
        <v>4</v>
      </c>
      <c r="C105" s="1" t="s">
        <v>251</v>
      </c>
      <c r="D105" s="1" t="s">
        <v>112</v>
      </c>
      <c r="E105" s="1" t="str">
        <f t="shared" si="15"/>
        <v>SENTANI-SARMI</v>
      </c>
      <c r="F105" s="5">
        <f>TSEL!$G101</f>
        <v>19</v>
      </c>
      <c r="G105" s="5">
        <f>XL!$G101</f>
        <v>0</v>
      </c>
      <c r="H105" s="5">
        <f>INDOSAT!$G101</f>
        <v>2</v>
      </c>
      <c r="I105" s="5">
        <f>THREE!$G101</f>
        <v>0</v>
      </c>
      <c r="J105" s="5">
        <f>SMARTFREN!$G101</f>
        <v>0</v>
      </c>
      <c r="K105" s="5">
        <f>TSEL!$H101</f>
        <v>14</v>
      </c>
      <c r="L105" s="5">
        <f>XL!$H101</f>
        <v>0</v>
      </c>
      <c r="M105" s="5">
        <f>INDOSAT!$H101</f>
        <v>0</v>
      </c>
      <c r="N105" s="5">
        <f>THREE!$H101</f>
        <v>0</v>
      </c>
      <c r="O105" s="5">
        <f>SMARTFREN!$H101</f>
        <v>0</v>
      </c>
      <c r="P105" s="5">
        <f>TSEL!$I101</f>
        <v>19</v>
      </c>
      <c r="Q105" s="5">
        <f>XL!$I101</f>
        <v>0</v>
      </c>
      <c r="R105" s="5">
        <f>INDOSAT!$I101</f>
        <v>0</v>
      </c>
      <c r="S105" s="5">
        <f>THREE!$I101</f>
        <v>0</v>
      </c>
      <c r="T105" s="5">
        <f>SMARTFREN!$I101</f>
        <v>0</v>
      </c>
      <c r="U105" s="5">
        <f t="shared" si="16"/>
        <v>52</v>
      </c>
      <c r="V105" s="5">
        <f t="shared" si="17"/>
        <v>0</v>
      </c>
      <c r="W105" s="5">
        <f t="shared" si="18"/>
        <v>2</v>
      </c>
      <c r="X105" s="5">
        <f t="shared" si="19"/>
        <v>0</v>
      </c>
      <c r="Y105" s="5">
        <f t="shared" si="20"/>
        <v>0</v>
      </c>
      <c r="Z105" s="23">
        <f t="shared" si="21"/>
        <v>0.96296296296296291</v>
      </c>
      <c r="AA105" s="23">
        <f t="shared" si="22"/>
        <v>0</v>
      </c>
      <c r="AB105" s="23">
        <f t="shared" si="23"/>
        <v>3.7037037037037035E-2</v>
      </c>
      <c r="AC105" s="23">
        <f t="shared" si="24"/>
        <v>0</v>
      </c>
      <c r="AD105" s="23">
        <f t="shared" si="25"/>
        <v>0</v>
      </c>
      <c r="AF105" s="96" t="str">
        <f t="shared" si="26"/>
        <v>WIN</v>
      </c>
      <c r="AG105" s="96" t="str">
        <f t="shared" si="27"/>
        <v>WIN</v>
      </c>
      <c r="AH105" s="44"/>
      <c r="AI105" s="44"/>
      <c r="AJ105" s="44"/>
    </row>
    <row r="106" spans="1:36" x14ac:dyDescent="0.25">
      <c r="A106" s="1" t="s">
        <v>77</v>
      </c>
      <c r="B106" s="1" t="s">
        <v>252</v>
      </c>
      <c r="C106" s="1" t="s">
        <v>254</v>
      </c>
      <c r="D106" s="1" t="s">
        <v>113</v>
      </c>
      <c r="E106" s="1" t="str">
        <f t="shared" ref="E106:E138" si="28">C106&amp;"-"&amp;D106</f>
        <v>MASOHI-SERAM BAGIAN BARAT</v>
      </c>
      <c r="F106" s="5">
        <f>TSEL!$G102</f>
        <v>43</v>
      </c>
      <c r="G106" s="5">
        <f>XL!$G102</f>
        <v>0</v>
      </c>
      <c r="H106" s="5">
        <f>INDOSAT!$G102</f>
        <v>4</v>
      </c>
      <c r="I106" s="5">
        <f>THREE!$G102</f>
        <v>0</v>
      </c>
      <c r="J106" s="5">
        <f>SMARTFREN!$G102</f>
        <v>0</v>
      </c>
      <c r="K106" s="5">
        <f>TSEL!$H102</f>
        <v>24</v>
      </c>
      <c r="L106" s="5">
        <f>XL!$H102</f>
        <v>0</v>
      </c>
      <c r="M106" s="5">
        <f>INDOSAT!$H102</f>
        <v>0</v>
      </c>
      <c r="N106" s="5">
        <f>THREE!$H102</f>
        <v>0</v>
      </c>
      <c r="O106" s="5">
        <f>SMARTFREN!$H102</f>
        <v>0</v>
      </c>
      <c r="P106" s="5">
        <f>TSEL!$I102</f>
        <v>43</v>
      </c>
      <c r="Q106" s="5">
        <f>XL!$I102</f>
        <v>0</v>
      </c>
      <c r="R106" s="5">
        <f>INDOSAT!$I102</f>
        <v>0</v>
      </c>
      <c r="S106" s="5">
        <f>THREE!$I102</f>
        <v>0</v>
      </c>
      <c r="T106" s="5">
        <f>SMARTFREN!$I102</f>
        <v>0</v>
      </c>
      <c r="U106" s="5">
        <f t="shared" si="16"/>
        <v>110</v>
      </c>
      <c r="V106" s="5">
        <f t="shared" si="17"/>
        <v>0</v>
      </c>
      <c r="W106" s="5">
        <f t="shared" si="18"/>
        <v>4</v>
      </c>
      <c r="X106" s="5">
        <f t="shared" si="19"/>
        <v>0</v>
      </c>
      <c r="Y106" s="5">
        <f t="shared" si="20"/>
        <v>0</v>
      </c>
      <c r="Z106" s="23">
        <f t="shared" si="21"/>
        <v>0.96491228070175439</v>
      </c>
      <c r="AA106" s="23">
        <f t="shared" si="22"/>
        <v>0</v>
      </c>
      <c r="AB106" s="23">
        <f t="shared" si="23"/>
        <v>3.5087719298245612E-2</v>
      </c>
      <c r="AC106" s="23">
        <f t="shared" si="24"/>
        <v>0</v>
      </c>
      <c r="AD106" s="23">
        <f t="shared" si="25"/>
        <v>0</v>
      </c>
      <c r="AF106" s="96" t="str">
        <f t="shared" si="26"/>
        <v>WIN</v>
      </c>
      <c r="AG106" s="96" t="str">
        <f t="shared" si="27"/>
        <v>WIN</v>
      </c>
      <c r="AH106" s="44"/>
      <c r="AI106" s="44"/>
      <c r="AJ106" s="44"/>
    </row>
    <row r="107" spans="1:36" x14ac:dyDescent="0.25">
      <c r="A107" s="1" t="s">
        <v>77</v>
      </c>
      <c r="B107" s="1" t="s">
        <v>252</v>
      </c>
      <c r="C107" s="1" t="s">
        <v>254</v>
      </c>
      <c r="D107" s="1" t="s">
        <v>114</v>
      </c>
      <c r="E107" s="1" t="str">
        <f t="shared" si="28"/>
        <v>MASOHI-SERAM BAGIAN TIMUR</v>
      </c>
      <c r="F107" s="5">
        <f>TSEL!$G103</f>
        <v>18</v>
      </c>
      <c r="G107" s="5">
        <f>XL!$G103</f>
        <v>0</v>
      </c>
      <c r="H107" s="5">
        <f>INDOSAT!$G103</f>
        <v>1</v>
      </c>
      <c r="I107" s="5">
        <f>THREE!$G103</f>
        <v>0</v>
      </c>
      <c r="J107" s="5">
        <f>SMARTFREN!$G103</f>
        <v>0</v>
      </c>
      <c r="K107" s="5">
        <f>TSEL!$H103</f>
        <v>12</v>
      </c>
      <c r="L107" s="5">
        <f>XL!$H103</f>
        <v>0</v>
      </c>
      <c r="M107" s="5">
        <f>INDOSAT!$H103</f>
        <v>0</v>
      </c>
      <c r="N107" s="5">
        <f>THREE!$H103</f>
        <v>0</v>
      </c>
      <c r="O107" s="5">
        <f>SMARTFREN!$H103</f>
        <v>0</v>
      </c>
      <c r="P107" s="5">
        <f>TSEL!$I103</f>
        <v>13</v>
      </c>
      <c r="Q107" s="5">
        <f>XL!$I103</f>
        <v>0</v>
      </c>
      <c r="R107" s="5">
        <f>INDOSAT!$I103</f>
        <v>0</v>
      </c>
      <c r="S107" s="5">
        <f>THREE!$I103</f>
        <v>0</v>
      </c>
      <c r="T107" s="5">
        <f>SMARTFREN!$I103</f>
        <v>0</v>
      </c>
      <c r="U107" s="5">
        <f t="shared" si="16"/>
        <v>43</v>
      </c>
      <c r="V107" s="5">
        <f t="shared" si="17"/>
        <v>0</v>
      </c>
      <c r="W107" s="5">
        <f t="shared" si="18"/>
        <v>1</v>
      </c>
      <c r="X107" s="5">
        <f t="shared" si="19"/>
        <v>0</v>
      </c>
      <c r="Y107" s="5">
        <f t="shared" si="20"/>
        <v>0</v>
      </c>
      <c r="Z107" s="23">
        <f t="shared" si="21"/>
        <v>0.97727272727272729</v>
      </c>
      <c r="AA107" s="23">
        <f t="shared" si="22"/>
        <v>0</v>
      </c>
      <c r="AB107" s="23">
        <f t="shared" si="23"/>
        <v>2.2727272727272728E-2</v>
      </c>
      <c r="AC107" s="23">
        <f t="shared" si="24"/>
        <v>0</v>
      </c>
      <c r="AD107" s="23">
        <f t="shared" si="25"/>
        <v>0</v>
      </c>
      <c r="AF107" s="96" t="str">
        <f t="shared" si="26"/>
        <v>WIN</v>
      </c>
      <c r="AG107" s="96" t="str">
        <f t="shared" si="27"/>
        <v>WIN</v>
      </c>
      <c r="AH107" s="44"/>
      <c r="AI107" s="44"/>
      <c r="AJ107" s="44"/>
    </row>
    <row r="108" spans="1:36" x14ac:dyDescent="0.25">
      <c r="A108" s="1" t="s">
        <v>77</v>
      </c>
      <c r="B108" s="1" t="s">
        <v>5</v>
      </c>
      <c r="C108" s="1" t="s">
        <v>5</v>
      </c>
      <c r="D108" s="1" t="s">
        <v>5</v>
      </c>
      <c r="E108" s="1" t="str">
        <f t="shared" si="28"/>
        <v>SORONG-SORONG</v>
      </c>
      <c r="F108" s="5">
        <f>TSEL!$G104</f>
        <v>42</v>
      </c>
      <c r="G108" s="5">
        <f>XL!$G104</f>
        <v>4</v>
      </c>
      <c r="H108" s="5">
        <f>INDOSAT!$G104</f>
        <v>14</v>
      </c>
      <c r="I108" s="5">
        <f>THREE!$G104</f>
        <v>0</v>
      </c>
      <c r="J108" s="5">
        <f>SMARTFREN!$G104</f>
        <v>0</v>
      </c>
      <c r="K108" s="5">
        <f>TSEL!$H104</f>
        <v>37</v>
      </c>
      <c r="L108" s="5">
        <f>XL!$H104</f>
        <v>0</v>
      </c>
      <c r="M108" s="5">
        <f>INDOSAT!$H104</f>
        <v>4</v>
      </c>
      <c r="N108" s="5">
        <f>THREE!$H104</f>
        <v>0</v>
      </c>
      <c r="O108" s="5">
        <f>SMARTFREN!$H104</f>
        <v>0</v>
      </c>
      <c r="P108" s="5">
        <f>TSEL!$I104</f>
        <v>41</v>
      </c>
      <c r="Q108" s="5">
        <f>XL!$I104</f>
        <v>0</v>
      </c>
      <c r="R108" s="5">
        <f>INDOSAT!$I104</f>
        <v>9</v>
      </c>
      <c r="S108" s="5">
        <f>THREE!$I104</f>
        <v>0</v>
      </c>
      <c r="T108" s="5">
        <f>SMARTFREN!$I104</f>
        <v>0</v>
      </c>
      <c r="U108" s="5">
        <f t="shared" si="16"/>
        <v>120</v>
      </c>
      <c r="V108" s="5">
        <f t="shared" si="17"/>
        <v>4</v>
      </c>
      <c r="W108" s="5">
        <f t="shared" si="18"/>
        <v>27</v>
      </c>
      <c r="X108" s="5">
        <f t="shared" si="19"/>
        <v>0</v>
      </c>
      <c r="Y108" s="5">
        <f t="shared" si="20"/>
        <v>0</v>
      </c>
      <c r="Z108" s="23">
        <f t="shared" si="21"/>
        <v>0.79470198675496684</v>
      </c>
      <c r="AA108" s="23">
        <f t="shared" si="22"/>
        <v>2.6490066225165563E-2</v>
      </c>
      <c r="AB108" s="23">
        <f t="shared" si="23"/>
        <v>0.17880794701986755</v>
      </c>
      <c r="AC108" s="23">
        <f t="shared" si="24"/>
        <v>0</v>
      </c>
      <c r="AD108" s="23">
        <f t="shared" si="25"/>
        <v>0</v>
      </c>
      <c r="AF108" s="96" t="str">
        <f t="shared" si="26"/>
        <v>WIN</v>
      </c>
      <c r="AG108" s="96" t="str">
        <f t="shared" si="27"/>
        <v>WIN</v>
      </c>
      <c r="AH108" s="44"/>
      <c r="AI108" s="44"/>
      <c r="AJ108" s="44"/>
    </row>
    <row r="109" spans="1:36" x14ac:dyDescent="0.25">
      <c r="A109" s="1" t="s">
        <v>77</v>
      </c>
      <c r="B109" s="1" t="s">
        <v>5</v>
      </c>
      <c r="C109" s="1" t="s">
        <v>5</v>
      </c>
      <c r="D109" s="1" t="s">
        <v>115</v>
      </c>
      <c r="E109" s="1" t="str">
        <f t="shared" si="28"/>
        <v>SORONG-SORONG SELATAN</v>
      </c>
      <c r="F109" s="5">
        <f>TSEL!$G105</f>
        <v>11</v>
      </c>
      <c r="G109" s="5">
        <f>XL!$G105</f>
        <v>0</v>
      </c>
      <c r="H109" s="5">
        <f>INDOSAT!$G105</f>
        <v>1</v>
      </c>
      <c r="I109" s="5">
        <f>THREE!$G105</f>
        <v>0</v>
      </c>
      <c r="J109" s="5">
        <f>SMARTFREN!$G105</f>
        <v>0</v>
      </c>
      <c r="K109" s="5">
        <f>TSEL!$H105</f>
        <v>4</v>
      </c>
      <c r="L109" s="5">
        <f>XL!$H105</f>
        <v>0</v>
      </c>
      <c r="M109" s="5">
        <f>INDOSAT!$H105</f>
        <v>0</v>
      </c>
      <c r="N109" s="5">
        <f>THREE!$H105</f>
        <v>0</v>
      </c>
      <c r="O109" s="5">
        <f>SMARTFREN!$H105</f>
        <v>0</v>
      </c>
      <c r="P109" s="5">
        <f>TSEL!$I105</f>
        <v>11</v>
      </c>
      <c r="Q109" s="5">
        <f>XL!$I105</f>
        <v>0</v>
      </c>
      <c r="R109" s="5">
        <f>INDOSAT!$I105</f>
        <v>0</v>
      </c>
      <c r="S109" s="5">
        <f>THREE!$I105</f>
        <v>0</v>
      </c>
      <c r="T109" s="5">
        <f>SMARTFREN!$I105</f>
        <v>0</v>
      </c>
      <c r="U109" s="5">
        <f t="shared" si="16"/>
        <v>26</v>
      </c>
      <c r="V109" s="5">
        <f t="shared" si="17"/>
        <v>0</v>
      </c>
      <c r="W109" s="5">
        <f t="shared" si="18"/>
        <v>1</v>
      </c>
      <c r="X109" s="5">
        <f t="shared" si="19"/>
        <v>0</v>
      </c>
      <c r="Y109" s="5">
        <f t="shared" si="20"/>
        <v>0</v>
      </c>
      <c r="Z109" s="23">
        <f t="shared" si="21"/>
        <v>0.96296296296296291</v>
      </c>
      <c r="AA109" s="23">
        <f t="shared" si="22"/>
        <v>0</v>
      </c>
      <c r="AB109" s="23">
        <f t="shared" si="23"/>
        <v>3.7037037037037035E-2</v>
      </c>
      <c r="AC109" s="23">
        <f t="shared" si="24"/>
        <v>0</v>
      </c>
      <c r="AD109" s="23">
        <f t="shared" si="25"/>
        <v>0</v>
      </c>
      <c r="AF109" s="96" t="str">
        <f t="shared" si="26"/>
        <v>WIN</v>
      </c>
      <c r="AG109" s="96" t="str">
        <f t="shared" si="27"/>
        <v>WIN</v>
      </c>
      <c r="AH109" s="44"/>
      <c r="AI109" s="44"/>
      <c r="AJ109" s="44"/>
    </row>
    <row r="110" spans="1:36" x14ac:dyDescent="0.25">
      <c r="A110" s="1" t="s">
        <v>77</v>
      </c>
      <c r="B110" s="1" t="s">
        <v>4</v>
      </c>
      <c r="C110" s="1" t="s">
        <v>251</v>
      </c>
      <c r="D110" s="1" t="s">
        <v>116</v>
      </c>
      <c r="E110" s="1" t="str">
        <f t="shared" si="28"/>
        <v>SENTANI-SUPIORI</v>
      </c>
      <c r="F110" s="5">
        <f>TSEL!$G106</f>
        <v>9</v>
      </c>
      <c r="G110" s="5">
        <f>XL!$G106</f>
        <v>0</v>
      </c>
      <c r="H110" s="5">
        <f>INDOSAT!$G106</f>
        <v>0</v>
      </c>
      <c r="I110" s="5">
        <f>THREE!$G106</f>
        <v>0</v>
      </c>
      <c r="J110" s="5">
        <f>SMARTFREN!$G106</f>
        <v>0</v>
      </c>
      <c r="K110" s="5">
        <f>TSEL!$H106</f>
        <v>3</v>
      </c>
      <c r="L110" s="5">
        <f>XL!$H106</f>
        <v>0</v>
      </c>
      <c r="M110" s="5">
        <f>INDOSAT!$H106</f>
        <v>0</v>
      </c>
      <c r="N110" s="5">
        <f>THREE!$H106</f>
        <v>0</v>
      </c>
      <c r="O110" s="5">
        <f>SMARTFREN!$H106</f>
        <v>0</v>
      </c>
      <c r="P110" s="5">
        <f>TSEL!$I106</f>
        <v>9</v>
      </c>
      <c r="Q110" s="5">
        <f>XL!$I106</f>
        <v>0</v>
      </c>
      <c r="R110" s="5">
        <f>INDOSAT!$I106</f>
        <v>0</v>
      </c>
      <c r="S110" s="5">
        <f>THREE!$I106</f>
        <v>0</v>
      </c>
      <c r="T110" s="5">
        <f>SMARTFREN!$I106</f>
        <v>0</v>
      </c>
      <c r="U110" s="5">
        <f t="shared" si="16"/>
        <v>21</v>
      </c>
      <c r="V110" s="5">
        <f t="shared" si="17"/>
        <v>0</v>
      </c>
      <c r="W110" s="5">
        <f t="shared" si="18"/>
        <v>0</v>
      </c>
      <c r="X110" s="5">
        <f t="shared" si="19"/>
        <v>0</v>
      </c>
      <c r="Y110" s="5">
        <f t="shared" si="20"/>
        <v>0</v>
      </c>
      <c r="Z110" s="23">
        <f t="shared" si="21"/>
        <v>1</v>
      </c>
      <c r="AA110" s="23">
        <f t="shared" si="22"/>
        <v>0</v>
      </c>
      <c r="AB110" s="23">
        <f t="shared" si="23"/>
        <v>0</v>
      </c>
      <c r="AC110" s="23">
        <f t="shared" si="24"/>
        <v>0</v>
      </c>
      <c r="AD110" s="23">
        <f t="shared" si="25"/>
        <v>0</v>
      </c>
      <c r="AF110" s="96" t="str">
        <f t="shared" si="26"/>
        <v>WIN</v>
      </c>
      <c r="AG110" s="96" t="str">
        <f t="shared" si="27"/>
        <v>WIN</v>
      </c>
      <c r="AH110" s="44"/>
      <c r="AI110" s="44"/>
      <c r="AJ110" s="44"/>
    </row>
    <row r="111" spans="1:36" x14ac:dyDescent="0.25">
      <c r="A111" s="30" t="s">
        <v>77</v>
      </c>
      <c r="B111" s="30" t="s">
        <v>5</v>
      </c>
      <c r="C111" s="30" t="s">
        <v>101</v>
      </c>
      <c r="D111" s="30" t="s">
        <v>260</v>
      </c>
      <c r="E111" s="30" t="str">
        <f t="shared" si="28"/>
        <v>MANOKWARI-TAMBRAUW</v>
      </c>
      <c r="F111" s="5">
        <f>TSEL!$G107</f>
        <v>1</v>
      </c>
      <c r="G111" s="5">
        <f>XL!$G107</f>
        <v>0</v>
      </c>
      <c r="H111" s="5">
        <f>INDOSAT!$G107</f>
        <v>0</v>
      </c>
      <c r="I111" s="5">
        <f>THREE!$G107</f>
        <v>0</v>
      </c>
      <c r="J111" s="5">
        <f>SMARTFREN!$G107</f>
        <v>0</v>
      </c>
      <c r="K111" s="5">
        <f>TSEL!$H107</f>
        <v>0</v>
      </c>
      <c r="L111" s="5">
        <f>XL!$H107</f>
        <v>0</v>
      </c>
      <c r="M111" s="5">
        <f>INDOSAT!$H107</f>
        <v>0</v>
      </c>
      <c r="N111" s="5">
        <f>THREE!$H107</f>
        <v>0</v>
      </c>
      <c r="O111" s="5">
        <f>SMARTFREN!$H107</f>
        <v>0</v>
      </c>
      <c r="P111" s="5">
        <f>TSEL!$I107</f>
        <v>0</v>
      </c>
      <c r="Q111" s="5">
        <f>XL!$I107</f>
        <v>0</v>
      </c>
      <c r="R111" s="5">
        <f>INDOSAT!$I107</f>
        <v>0</v>
      </c>
      <c r="S111" s="5">
        <f>THREE!$I107</f>
        <v>0</v>
      </c>
      <c r="T111" s="5">
        <f>SMARTFREN!$I107</f>
        <v>0</v>
      </c>
      <c r="U111" s="5">
        <f t="shared" si="16"/>
        <v>1</v>
      </c>
      <c r="V111" s="5">
        <f t="shared" si="17"/>
        <v>0</v>
      </c>
      <c r="W111" s="5">
        <f t="shared" si="18"/>
        <v>0</v>
      </c>
      <c r="X111" s="5">
        <f t="shared" si="19"/>
        <v>0</v>
      </c>
      <c r="Y111" s="5">
        <f t="shared" si="20"/>
        <v>0</v>
      </c>
      <c r="Z111" s="23">
        <f t="shared" si="21"/>
        <v>1</v>
      </c>
      <c r="AA111" s="23">
        <f t="shared" si="22"/>
        <v>0</v>
      </c>
      <c r="AB111" s="23">
        <f t="shared" si="23"/>
        <v>0</v>
      </c>
      <c r="AC111" s="23">
        <f t="shared" si="24"/>
        <v>0</v>
      </c>
      <c r="AD111" s="23">
        <f t="shared" si="25"/>
        <v>0</v>
      </c>
      <c r="AF111" s="96" t="str">
        <f t="shared" si="26"/>
        <v>WIN</v>
      </c>
      <c r="AG111" s="96" t="str">
        <f t="shared" si="27"/>
        <v>WIN</v>
      </c>
      <c r="AH111" s="44"/>
      <c r="AI111" s="44"/>
      <c r="AJ111" s="44"/>
    </row>
    <row r="112" spans="1:36" x14ac:dyDescent="0.25">
      <c r="A112" s="1" t="s">
        <v>77</v>
      </c>
      <c r="B112" s="1" t="s">
        <v>5</v>
      </c>
      <c r="C112" s="1" t="s">
        <v>101</v>
      </c>
      <c r="D112" s="1" t="s">
        <v>117</v>
      </c>
      <c r="E112" s="1" t="str">
        <f t="shared" si="28"/>
        <v>MANOKWARI-TELUK BINTUNI</v>
      </c>
      <c r="F112" s="5">
        <f>TSEL!$G108</f>
        <v>24</v>
      </c>
      <c r="G112" s="5">
        <f>XL!$G108</f>
        <v>0</v>
      </c>
      <c r="H112" s="5">
        <f>INDOSAT!$G108</f>
        <v>7</v>
      </c>
      <c r="I112" s="5">
        <f>THREE!$G108</f>
        <v>0</v>
      </c>
      <c r="J112" s="5">
        <f>SMARTFREN!$G108</f>
        <v>0</v>
      </c>
      <c r="K112" s="5">
        <f>TSEL!$H108</f>
        <v>19</v>
      </c>
      <c r="L112" s="5">
        <f>XL!$H108</f>
        <v>0</v>
      </c>
      <c r="M112" s="5">
        <f>INDOSAT!$H108</f>
        <v>0</v>
      </c>
      <c r="N112" s="5">
        <f>THREE!$H108</f>
        <v>0</v>
      </c>
      <c r="O112" s="5">
        <f>SMARTFREN!$H108</f>
        <v>0</v>
      </c>
      <c r="P112" s="5">
        <f>TSEL!$I108</f>
        <v>24</v>
      </c>
      <c r="Q112" s="5">
        <f>XL!$I108</f>
        <v>0</v>
      </c>
      <c r="R112" s="5">
        <f>INDOSAT!$I108</f>
        <v>0</v>
      </c>
      <c r="S112" s="5">
        <f>THREE!$I108</f>
        <v>0</v>
      </c>
      <c r="T112" s="5">
        <f>SMARTFREN!$I108</f>
        <v>0</v>
      </c>
      <c r="U112" s="5">
        <f t="shared" si="16"/>
        <v>67</v>
      </c>
      <c r="V112" s="5">
        <f t="shared" si="17"/>
        <v>0</v>
      </c>
      <c r="W112" s="5">
        <f t="shared" si="18"/>
        <v>7</v>
      </c>
      <c r="X112" s="5">
        <f t="shared" si="19"/>
        <v>0</v>
      </c>
      <c r="Y112" s="5">
        <f t="shared" si="20"/>
        <v>0</v>
      </c>
      <c r="Z112" s="23">
        <f t="shared" si="21"/>
        <v>0.90540540540540537</v>
      </c>
      <c r="AA112" s="23">
        <f t="shared" si="22"/>
        <v>0</v>
      </c>
      <c r="AB112" s="23">
        <f t="shared" si="23"/>
        <v>9.45945945945946E-2</v>
      </c>
      <c r="AC112" s="23">
        <f t="shared" si="24"/>
        <v>0</v>
      </c>
      <c r="AD112" s="23">
        <f t="shared" si="25"/>
        <v>0</v>
      </c>
      <c r="AF112" s="96" t="str">
        <f t="shared" si="26"/>
        <v>WIN</v>
      </c>
      <c r="AG112" s="96" t="str">
        <f t="shared" si="27"/>
        <v>WIN</v>
      </c>
      <c r="AH112" s="44"/>
      <c r="AI112" s="44"/>
      <c r="AJ112" s="44"/>
    </row>
    <row r="113" spans="1:36" x14ac:dyDescent="0.25">
      <c r="A113" s="1" t="s">
        <v>77</v>
      </c>
      <c r="B113" s="1" t="s">
        <v>5</v>
      </c>
      <c r="C113" s="1" t="s">
        <v>101</v>
      </c>
      <c r="D113" s="1" t="s">
        <v>118</v>
      </c>
      <c r="E113" s="1" t="str">
        <f t="shared" si="28"/>
        <v>MANOKWARI-TELUK WONDAMA</v>
      </c>
      <c r="F113" s="5">
        <f>TSEL!$G109</f>
        <v>8</v>
      </c>
      <c r="G113" s="5">
        <f>XL!$G109</f>
        <v>0</v>
      </c>
      <c r="H113" s="5">
        <f>INDOSAT!$G109</f>
        <v>0</v>
      </c>
      <c r="I113" s="5">
        <f>THREE!$G109</f>
        <v>0</v>
      </c>
      <c r="J113" s="5">
        <f>SMARTFREN!$G109</f>
        <v>0</v>
      </c>
      <c r="K113" s="5">
        <f>TSEL!$H109</f>
        <v>2</v>
      </c>
      <c r="L113" s="5">
        <f>XL!$H109</f>
        <v>0</v>
      </c>
      <c r="M113" s="5">
        <f>INDOSAT!$H109</f>
        <v>0</v>
      </c>
      <c r="N113" s="5">
        <f>THREE!$H109</f>
        <v>0</v>
      </c>
      <c r="O113" s="5">
        <f>SMARTFREN!$H109</f>
        <v>0</v>
      </c>
      <c r="P113" s="5">
        <f>TSEL!$I109</f>
        <v>8</v>
      </c>
      <c r="Q113" s="5">
        <f>XL!$I109</f>
        <v>0</v>
      </c>
      <c r="R113" s="5">
        <f>INDOSAT!$I109</f>
        <v>0</v>
      </c>
      <c r="S113" s="5">
        <f>THREE!$I109</f>
        <v>0</v>
      </c>
      <c r="T113" s="5">
        <f>SMARTFREN!$I109</f>
        <v>0</v>
      </c>
      <c r="U113" s="5">
        <f t="shared" si="16"/>
        <v>18</v>
      </c>
      <c r="V113" s="5">
        <f t="shared" si="17"/>
        <v>0</v>
      </c>
      <c r="W113" s="5">
        <f t="shared" si="18"/>
        <v>0</v>
      </c>
      <c r="X113" s="5">
        <f t="shared" si="19"/>
        <v>0</v>
      </c>
      <c r="Y113" s="5">
        <f t="shared" si="20"/>
        <v>0</v>
      </c>
      <c r="Z113" s="23">
        <f t="shared" si="21"/>
        <v>1</v>
      </c>
      <c r="AA113" s="23">
        <f t="shared" si="22"/>
        <v>0</v>
      </c>
      <c r="AB113" s="23">
        <f t="shared" si="23"/>
        <v>0</v>
      </c>
      <c r="AC113" s="23">
        <f t="shared" si="24"/>
        <v>0</v>
      </c>
      <c r="AD113" s="23">
        <f t="shared" si="25"/>
        <v>0</v>
      </c>
      <c r="AF113" s="96" t="str">
        <f t="shared" si="26"/>
        <v>WIN</v>
      </c>
      <c r="AG113" s="96" t="str">
        <f t="shared" si="27"/>
        <v>WIN</v>
      </c>
      <c r="AH113" s="44"/>
      <c r="AI113" s="44"/>
      <c r="AJ113" s="44"/>
    </row>
    <row r="114" spans="1:36" x14ac:dyDescent="0.25">
      <c r="A114" s="1" t="s">
        <v>77</v>
      </c>
      <c r="B114" s="1" t="s">
        <v>4</v>
      </c>
      <c r="C114" s="1" t="s">
        <v>251</v>
      </c>
      <c r="D114" s="1" t="s">
        <v>119</v>
      </c>
      <c r="E114" s="1" t="str">
        <f t="shared" si="28"/>
        <v>SENTANI-TOLIKARA</v>
      </c>
      <c r="F114" s="5">
        <f>TSEL!$G110</f>
        <v>3</v>
      </c>
      <c r="G114" s="5">
        <f>XL!$G110</f>
        <v>0</v>
      </c>
      <c r="H114" s="5">
        <f>INDOSAT!$G110</f>
        <v>0</v>
      </c>
      <c r="I114" s="5">
        <f>THREE!$G110</f>
        <v>0</v>
      </c>
      <c r="J114" s="5">
        <f>SMARTFREN!$G110</f>
        <v>0</v>
      </c>
      <c r="K114" s="5">
        <f>TSEL!$H110</f>
        <v>1</v>
      </c>
      <c r="L114" s="5">
        <f>XL!$H110</f>
        <v>0</v>
      </c>
      <c r="M114" s="5">
        <f>INDOSAT!$H110</f>
        <v>0</v>
      </c>
      <c r="N114" s="5">
        <f>THREE!$H110</f>
        <v>0</v>
      </c>
      <c r="O114" s="5">
        <f>SMARTFREN!$H110</f>
        <v>0</v>
      </c>
      <c r="P114" s="5">
        <f>TSEL!$I110</f>
        <v>0</v>
      </c>
      <c r="Q114" s="5">
        <f>XL!$I110</f>
        <v>0</v>
      </c>
      <c r="R114" s="5">
        <f>INDOSAT!$I110</f>
        <v>0</v>
      </c>
      <c r="S114" s="5">
        <f>THREE!$I110</f>
        <v>0</v>
      </c>
      <c r="T114" s="5">
        <f>SMARTFREN!$I110</f>
        <v>0</v>
      </c>
      <c r="U114" s="5">
        <f t="shared" si="16"/>
        <v>4</v>
      </c>
      <c r="V114" s="5">
        <f t="shared" si="17"/>
        <v>0</v>
      </c>
      <c r="W114" s="5">
        <f t="shared" si="18"/>
        <v>0</v>
      </c>
      <c r="X114" s="5">
        <f t="shared" si="19"/>
        <v>0</v>
      </c>
      <c r="Y114" s="5">
        <f t="shared" si="20"/>
        <v>0</v>
      </c>
      <c r="Z114" s="23">
        <f t="shared" si="21"/>
        <v>1</v>
      </c>
      <c r="AA114" s="23">
        <f t="shared" si="22"/>
        <v>0</v>
      </c>
      <c r="AB114" s="23">
        <f t="shared" si="23"/>
        <v>0</v>
      </c>
      <c r="AC114" s="23">
        <f t="shared" si="24"/>
        <v>0</v>
      </c>
      <c r="AD114" s="23">
        <f t="shared" si="25"/>
        <v>0</v>
      </c>
      <c r="AF114" s="96" t="str">
        <f t="shared" si="26"/>
        <v>WIN</v>
      </c>
      <c r="AG114" s="96" t="str">
        <f t="shared" si="27"/>
        <v>WIN</v>
      </c>
      <c r="AH114" s="44"/>
      <c r="AI114" s="44"/>
      <c r="AJ114" s="44"/>
    </row>
    <row r="115" spans="1:36" x14ac:dyDescent="0.25">
      <c r="A115" s="1" t="s">
        <v>77</v>
      </c>
      <c r="B115" s="1" t="s">
        <v>4</v>
      </c>
      <c r="C115" s="1" t="s">
        <v>251</v>
      </c>
      <c r="D115" s="1" t="s">
        <v>120</v>
      </c>
      <c r="E115" s="1" t="str">
        <f t="shared" si="28"/>
        <v>SENTANI-WAROPEN</v>
      </c>
      <c r="F115" s="5">
        <f>TSEL!$G111</f>
        <v>5</v>
      </c>
      <c r="G115" s="5">
        <f>XL!$G111</f>
        <v>0</v>
      </c>
      <c r="H115" s="5">
        <f>INDOSAT!$G111</f>
        <v>0</v>
      </c>
      <c r="I115" s="5">
        <f>THREE!$G111</f>
        <v>0</v>
      </c>
      <c r="J115" s="5">
        <f>SMARTFREN!$G111</f>
        <v>0</v>
      </c>
      <c r="K115" s="5">
        <f>TSEL!$H111</f>
        <v>1</v>
      </c>
      <c r="L115" s="5">
        <f>XL!$H111</f>
        <v>0</v>
      </c>
      <c r="M115" s="5">
        <f>INDOSAT!$H111</f>
        <v>0</v>
      </c>
      <c r="N115" s="5">
        <f>THREE!$H111</f>
        <v>0</v>
      </c>
      <c r="O115" s="5">
        <f>SMARTFREN!$H111</f>
        <v>0</v>
      </c>
      <c r="P115" s="5">
        <f>TSEL!$I111</f>
        <v>5</v>
      </c>
      <c r="Q115" s="5">
        <f>XL!$I111</f>
        <v>0</v>
      </c>
      <c r="R115" s="5">
        <f>INDOSAT!$I111</f>
        <v>0</v>
      </c>
      <c r="S115" s="5">
        <f>THREE!$I111</f>
        <v>0</v>
      </c>
      <c r="T115" s="5">
        <f>SMARTFREN!$I111</f>
        <v>0</v>
      </c>
      <c r="U115" s="5">
        <f t="shared" si="16"/>
        <v>11</v>
      </c>
      <c r="V115" s="5">
        <f t="shared" si="17"/>
        <v>0</v>
      </c>
      <c r="W115" s="5">
        <f t="shared" si="18"/>
        <v>0</v>
      </c>
      <c r="X115" s="5">
        <f t="shared" si="19"/>
        <v>0</v>
      </c>
      <c r="Y115" s="5">
        <f t="shared" si="20"/>
        <v>0</v>
      </c>
      <c r="Z115" s="23">
        <f t="shared" si="21"/>
        <v>1</v>
      </c>
      <c r="AA115" s="23">
        <f t="shared" si="22"/>
        <v>0</v>
      </c>
      <c r="AB115" s="23">
        <f t="shared" si="23"/>
        <v>0</v>
      </c>
      <c r="AC115" s="23">
        <f t="shared" si="24"/>
        <v>0</v>
      </c>
      <c r="AD115" s="23">
        <f t="shared" si="25"/>
        <v>0</v>
      </c>
      <c r="AF115" s="96" t="str">
        <f t="shared" si="26"/>
        <v>WIN</v>
      </c>
      <c r="AG115" s="96" t="str">
        <f t="shared" si="27"/>
        <v>WIN</v>
      </c>
      <c r="AH115" s="44"/>
      <c r="AI115" s="44"/>
      <c r="AJ115" s="44"/>
    </row>
    <row r="116" spans="1:36" x14ac:dyDescent="0.25">
      <c r="A116" s="1" t="s">
        <v>77</v>
      </c>
      <c r="B116" s="1" t="s">
        <v>250</v>
      </c>
      <c r="C116" s="1" t="s">
        <v>104</v>
      </c>
      <c r="D116" s="1" t="s">
        <v>121</v>
      </c>
      <c r="E116" s="1" t="str">
        <f t="shared" si="28"/>
        <v>MERAUKE-YAHUKIMO</v>
      </c>
      <c r="F116" s="5">
        <f>TSEL!$G112</f>
        <v>3</v>
      </c>
      <c r="G116" s="5">
        <f>XL!$G112</f>
        <v>0</v>
      </c>
      <c r="H116" s="5">
        <f>INDOSAT!$G112</f>
        <v>0</v>
      </c>
      <c r="I116" s="5">
        <f>THREE!$G112</f>
        <v>0</v>
      </c>
      <c r="J116" s="5">
        <f>SMARTFREN!$G112</f>
        <v>0</v>
      </c>
      <c r="K116" s="5">
        <f>TSEL!$H112</f>
        <v>1</v>
      </c>
      <c r="L116" s="5">
        <f>XL!$H112</f>
        <v>0</v>
      </c>
      <c r="M116" s="5">
        <f>INDOSAT!$H112</f>
        <v>0</v>
      </c>
      <c r="N116" s="5">
        <f>THREE!$H112</f>
        <v>0</v>
      </c>
      <c r="O116" s="5">
        <f>SMARTFREN!$H112</f>
        <v>0</v>
      </c>
      <c r="P116" s="5">
        <f>TSEL!$I112</f>
        <v>2</v>
      </c>
      <c r="Q116" s="5">
        <f>XL!$I112</f>
        <v>0</v>
      </c>
      <c r="R116" s="5">
        <f>INDOSAT!$I112</f>
        <v>0</v>
      </c>
      <c r="S116" s="5">
        <f>THREE!$I112</f>
        <v>0</v>
      </c>
      <c r="T116" s="5">
        <f>SMARTFREN!$I112</f>
        <v>0</v>
      </c>
      <c r="U116" s="5">
        <f t="shared" si="16"/>
        <v>6</v>
      </c>
      <c r="V116" s="5">
        <f t="shared" si="17"/>
        <v>0</v>
      </c>
      <c r="W116" s="5">
        <f t="shared" si="18"/>
        <v>0</v>
      </c>
      <c r="X116" s="5">
        <f t="shared" si="19"/>
        <v>0</v>
      </c>
      <c r="Y116" s="5">
        <f t="shared" si="20"/>
        <v>0</v>
      </c>
      <c r="Z116" s="23">
        <f t="shared" si="21"/>
        <v>1</v>
      </c>
      <c r="AA116" s="23">
        <f t="shared" si="22"/>
        <v>0</v>
      </c>
      <c r="AB116" s="23">
        <f t="shared" si="23"/>
        <v>0</v>
      </c>
      <c r="AC116" s="23">
        <f t="shared" si="24"/>
        <v>0</v>
      </c>
      <c r="AD116" s="23">
        <f t="shared" si="25"/>
        <v>0</v>
      </c>
      <c r="AF116" s="96" t="str">
        <f t="shared" si="26"/>
        <v>WIN</v>
      </c>
      <c r="AG116" s="96" t="str">
        <f t="shared" si="27"/>
        <v>WIN</v>
      </c>
      <c r="AH116" s="44"/>
      <c r="AI116" s="44"/>
      <c r="AJ116" s="44"/>
    </row>
    <row r="117" spans="1:36" x14ac:dyDescent="0.25">
      <c r="A117" s="1" t="s">
        <v>77</v>
      </c>
      <c r="B117" s="1" t="s">
        <v>4</v>
      </c>
      <c r="C117" s="1" t="s">
        <v>251</v>
      </c>
      <c r="D117" s="1" t="s">
        <v>122</v>
      </c>
      <c r="E117" s="1" t="str">
        <f t="shared" si="28"/>
        <v>SENTANI-YALIMO</v>
      </c>
      <c r="F117" s="5">
        <f>TSEL!$G113</f>
        <v>1</v>
      </c>
      <c r="G117" s="5">
        <f>XL!$G113</f>
        <v>0</v>
      </c>
      <c r="H117" s="5">
        <f>INDOSAT!$G113</f>
        <v>0</v>
      </c>
      <c r="I117" s="5">
        <f>THREE!$G113</f>
        <v>0</v>
      </c>
      <c r="J117" s="5">
        <f>SMARTFREN!$G113</f>
        <v>0</v>
      </c>
      <c r="K117" s="5">
        <f>TSEL!$H113</f>
        <v>1</v>
      </c>
      <c r="L117" s="5">
        <f>XL!$H113</f>
        <v>0</v>
      </c>
      <c r="M117" s="5">
        <f>INDOSAT!$H113</f>
        <v>0</v>
      </c>
      <c r="N117" s="5">
        <f>THREE!$H113</f>
        <v>0</v>
      </c>
      <c r="O117" s="5">
        <f>SMARTFREN!$H113</f>
        <v>0</v>
      </c>
      <c r="P117" s="5">
        <f>TSEL!$I113</f>
        <v>0</v>
      </c>
      <c r="Q117" s="5">
        <f>XL!$I113</f>
        <v>0</v>
      </c>
      <c r="R117" s="5">
        <f>INDOSAT!$I113</f>
        <v>0</v>
      </c>
      <c r="S117" s="5">
        <f>THREE!$I113</f>
        <v>0</v>
      </c>
      <c r="T117" s="5">
        <f>SMARTFREN!$I113</f>
        <v>0</v>
      </c>
      <c r="U117" s="5">
        <f t="shared" si="16"/>
        <v>2</v>
      </c>
      <c r="V117" s="5">
        <f t="shared" si="17"/>
        <v>0</v>
      </c>
      <c r="W117" s="5">
        <f t="shared" si="18"/>
        <v>0</v>
      </c>
      <c r="X117" s="5">
        <f t="shared" si="19"/>
        <v>0</v>
      </c>
      <c r="Y117" s="5">
        <f t="shared" si="20"/>
        <v>0</v>
      </c>
      <c r="Z117" s="23">
        <f t="shared" si="21"/>
        <v>1</v>
      </c>
      <c r="AA117" s="23">
        <f t="shared" si="22"/>
        <v>0</v>
      </c>
      <c r="AB117" s="23">
        <f t="shared" si="23"/>
        <v>0</v>
      </c>
      <c r="AC117" s="23">
        <f t="shared" si="24"/>
        <v>0</v>
      </c>
      <c r="AD117" s="23">
        <f t="shared" si="25"/>
        <v>0</v>
      </c>
      <c r="AF117" s="96" t="str">
        <f t="shared" si="26"/>
        <v>WIN</v>
      </c>
      <c r="AG117" s="96" t="str">
        <f t="shared" si="27"/>
        <v>WIN</v>
      </c>
      <c r="AH117" s="44"/>
      <c r="AI117" s="44"/>
      <c r="AJ117" s="44"/>
    </row>
    <row r="118" spans="1:36" x14ac:dyDescent="0.25">
      <c r="A118" s="1" t="s">
        <v>2</v>
      </c>
      <c r="B118" s="1" t="s">
        <v>226</v>
      </c>
      <c r="C118" s="1" t="s">
        <v>123</v>
      </c>
      <c r="D118" s="1" t="s">
        <v>123</v>
      </c>
      <c r="E118" s="1" t="str">
        <f t="shared" si="28"/>
        <v>BANGGAI-BANGGAI</v>
      </c>
      <c r="F118" s="5">
        <f>TSEL!$G114</f>
        <v>110</v>
      </c>
      <c r="G118" s="5">
        <f>XL!$G114</f>
        <v>0</v>
      </c>
      <c r="H118" s="5">
        <f>INDOSAT!$G114</f>
        <v>20</v>
      </c>
      <c r="I118" s="5">
        <f>THREE!$G114</f>
        <v>0</v>
      </c>
      <c r="J118" s="5">
        <f>SMARTFREN!$G114</f>
        <v>0</v>
      </c>
      <c r="K118" s="5">
        <f>TSEL!$H114</f>
        <v>80</v>
      </c>
      <c r="L118" s="5">
        <f>XL!$H114</f>
        <v>0</v>
      </c>
      <c r="M118" s="5">
        <f>INDOSAT!$H114</f>
        <v>19</v>
      </c>
      <c r="N118" s="5">
        <f>THREE!$H114</f>
        <v>0</v>
      </c>
      <c r="O118" s="5">
        <f>SMARTFREN!$H114</f>
        <v>0</v>
      </c>
      <c r="P118" s="5">
        <f>TSEL!$I114</f>
        <v>109</v>
      </c>
      <c r="Q118" s="5">
        <f>XL!$I114</f>
        <v>0</v>
      </c>
      <c r="R118" s="5">
        <f>INDOSAT!$I114</f>
        <v>23</v>
      </c>
      <c r="S118" s="5">
        <f>THREE!$I114</f>
        <v>0</v>
      </c>
      <c r="T118" s="5">
        <f>SMARTFREN!$I114</f>
        <v>0</v>
      </c>
      <c r="U118" s="5">
        <f t="shared" si="16"/>
        <v>299</v>
      </c>
      <c r="V118" s="5">
        <f t="shared" si="17"/>
        <v>0</v>
      </c>
      <c r="W118" s="5">
        <f t="shared" si="18"/>
        <v>62</v>
      </c>
      <c r="X118" s="5">
        <f t="shared" si="19"/>
        <v>0</v>
      </c>
      <c r="Y118" s="5">
        <f t="shared" si="20"/>
        <v>0</v>
      </c>
      <c r="Z118" s="23">
        <f t="shared" si="21"/>
        <v>0.82825484764542934</v>
      </c>
      <c r="AA118" s="23">
        <f t="shared" si="22"/>
        <v>0</v>
      </c>
      <c r="AB118" s="23">
        <f t="shared" si="23"/>
        <v>0.17174515235457063</v>
      </c>
      <c r="AC118" s="23">
        <f t="shared" si="24"/>
        <v>0</v>
      </c>
      <c r="AD118" s="23">
        <f t="shared" si="25"/>
        <v>0</v>
      </c>
      <c r="AF118" s="96" t="str">
        <f t="shared" si="26"/>
        <v>WIN</v>
      </c>
      <c r="AG118" s="96" t="str">
        <f t="shared" si="27"/>
        <v>WIN</v>
      </c>
      <c r="AH118" s="44"/>
      <c r="AI118" s="44"/>
      <c r="AJ118" s="44"/>
    </row>
    <row r="119" spans="1:36" x14ac:dyDescent="0.25">
      <c r="A119" s="1" t="s">
        <v>2</v>
      </c>
      <c r="B119" s="1" t="s">
        <v>226</v>
      </c>
      <c r="C119" s="1" t="s">
        <v>123</v>
      </c>
      <c r="D119" s="1" t="s">
        <v>124</v>
      </c>
      <c r="E119" s="1" t="str">
        <f t="shared" si="28"/>
        <v>BANGGAI-BANGGAI KEPULAUAN</v>
      </c>
      <c r="F119" s="5">
        <f>TSEL!$G115</f>
        <v>20</v>
      </c>
      <c r="G119" s="5">
        <f>XL!$G115</f>
        <v>0</v>
      </c>
      <c r="H119" s="5">
        <f>INDOSAT!$G115</f>
        <v>0</v>
      </c>
      <c r="I119" s="5">
        <f>THREE!$G115</f>
        <v>0</v>
      </c>
      <c r="J119" s="5">
        <f>SMARTFREN!$G115</f>
        <v>0</v>
      </c>
      <c r="K119" s="5">
        <f>TSEL!$H115</f>
        <v>13</v>
      </c>
      <c r="L119" s="5">
        <f>XL!$H115</f>
        <v>0</v>
      </c>
      <c r="M119" s="5">
        <f>INDOSAT!$H115</f>
        <v>0</v>
      </c>
      <c r="N119" s="5">
        <f>THREE!$H115</f>
        <v>0</v>
      </c>
      <c r="O119" s="5">
        <f>SMARTFREN!$H115</f>
        <v>0</v>
      </c>
      <c r="P119" s="5">
        <f>TSEL!$I115</f>
        <v>19</v>
      </c>
      <c r="Q119" s="5">
        <f>XL!$I115</f>
        <v>0</v>
      </c>
      <c r="R119" s="5">
        <f>INDOSAT!$I115</f>
        <v>0</v>
      </c>
      <c r="S119" s="5">
        <f>THREE!$I115</f>
        <v>0</v>
      </c>
      <c r="T119" s="5">
        <f>SMARTFREN!$I115</f>
        <v>0</v>
      </c>
      <c r="U119" s="5">
        <f t="shared" si="16"/>
        <v>52</v>
      </c>
      <c r="V119" s="5">
        <f t="shared" si="17"/>
        <v>0</v>
      </c>
      <c r="W119" s="5">
        <f t="shared" si="18"/>
        <v>0</v>
      </c>
      <c r="X119" s="5">
        <f t="shared" si="19"/>
        <v>0</v>
      </c>
      <c r="Y119" s="5">
        <f t="shared" si="20"/>
        <v>0</v>
      </c>
      <c r="Z119" s="23">
        <f t="shared" si="21"/>
        <v>1</v>
      </c>
      <c r="AA119" s="23">
        <f t="shared" si="22"/>
        <v>0</v>
      </c>
      <c r="AB119" s="23">
        <f t="shared" si="23"/>
        <v>0</v>
      </c>
      <c r="AC119" s="23">
        <f t="shared" si="24"/>
        <v>0</v>
      </c>
      <c r="AD119" s="23">
        <f t="shared" si="25"/>
        <v>0</v>
      </c>
      <c r="AF119" s="96" t="str">
        <f t="shared" si="26"/>
        <v>WIN</v>
      </c>
      <c r="AG119" s="96" t="str">
        <f t="shared" si="27"/>
        <v>WIN</v>
      </c>
      <c r="AH119" s="44"/>
      <c r="AI119" s="44"/>
      <c r="AJ119" s="44"/>
    </row>
    <row r="120" spans="1:36" x14ac:dyDescent="0.25">
      <c r="A120" s="1" t="s">
        <v>2</v>
      </c>
      <c r="B120" s="1" t="s">
        <v>226</v>
      </c>
      <c r="C120" s="1" t="s">
        <v>123</v>
      </c>
      <c r="D120" s="1" t="s">
        <v>125</v>
      </c>
      <c r="E120" s="1" t="str">
        <f t="shared" si="28"/>
        <v>BANGGAI-BANGGAI LAUT</v>
      </c>
      <c r="F120" s="5">
        <f>TSEL!$G116</f>
        <v>14</v>
      </c>
      <c r="G120" s="5">
        <f>XL!$G116</f>
        <v>0</v>
      </c>
      <c r="H120" s="5">
        <f>INDOSAT!$G116</f>
        <v>0</v>
      </c>
      <c r="I120" s="5">
        <f>THREE!$G116</f>
        <v>0</v>
      </c>
      <c r="J120" s="5">
        <f>SMARTFREN!$G116</f>
        <v>0</v>
      </c>
      <c r="K120" s="5">
        <f>TSEL!$H116</f>
        <v>8</v>
      </c>
      <c r="L120" s="5">
        <f>XL!$H116</f>
        <v>0</v>
      </c>
      <c r="M120" s="5">
        <f>INDOSAT!$H116</f>
        <v>0</v>
      </c>
      <c r="N120" s="5">
        <f>THREE!$H116</f>
        <v>0</v>
      </c>
      <c r="O120" s="5">
        <f>SMARTFREN!$H116</f>
        <v>0</v>
      </c>
      <c r="P120" s="5">
        <f>TSEL!$I116</f>
        <v>12</v>
      </c>
      <c r="Q120" s="5">
        <f>XL!$I116</f>
        <v>0</v>
      </c>
      <c r="R120" s="5">
        <f>INDOSAT!$I116</f>
        <v>0</v>
      </c>
      <c r="S120" s="5">
        <f>THREE!$I116</f>
        <v>0</v>
      </c>
      <c r="T120" s="5">
        <f>SMARTFREN!$I116</f>
        <v>0</v>
      </c>
      <c r="U120" s="5">
        <f t="shared" si="16"/>
        <v>34</v>
      </c>
      <c r="V120" s="5">
        <f t="shared" si="17"/>
        <v>0</v>
      </c>
      <c r="W120" s="5">
        <f t="shared" si="18"/>
        <v>0</v>
      </c>
      <c r="X120" s="5">
        <f t="shared" si="19"/>
        <v>0</v>
      </c>
      <c r="Y120" s="5">
        <f t="shared" si="20"/>
        <v>0</v>
      </c>
      <c r="Z120" s="23">
        <f t="shared" si="21"/>
        <v>1</v>
      </c>
      <c r="AA120" s="23">
        <f t="shared" si="22"/>
        <v>0</v>
      </c>
      <c r="AB120" s="23">
        <f t="shared" si="23"/>
        <v>0</v>
      </c>
      <c r="AC120" s="23">
        <f t="shared" si="24"/>
        <v>0</v>
      </c>
      <c r="AD120" s="23">
        <f t="shared" si="25"/>
        <v>0</v>
      </c>
      <c r="AF120" s="96" t="str">
        <f t="shared" si="26"/>
        <v>WIN</v>
      </c>
      <c r="AG120" s="96" t="str">
        <f t="shared" si="27"/>
        <v>WIN</v>
      </c>
      <c r="AH120" s="44"/>
      <c r="AI120" s="44"/>
      <c r="AJ120" s="44"/>
    </row>
    <row r="121" spans="1:36" x14ac:dyDescent="0.25">
      <c r="A121" s="1" t="s">
        <v>2</v>
      </c>
      <c r="B121" s="1" t="s">
        <v>232</v>
      </c>
      <c r="C121" s="1" t="s">
        <v>221</v>
      </c>
      <c r="D121" s="1" t="s">
        <v>126</v>
      </c>
      <c r="E121" s="1" t="str">
        <f t="shared" si="28"/>
        <v>BONE BULUKUMBA-BANTAENG</v>
      </c>
      <c r="F121" s="5">
        <f>TSEL!$G117</f>
        <v>30</v>
      </c>
      <c r="G121" s="5">
        <f>XL!$G117</f>
        <v>5</v>
      </c>
      <c r="H121" s="5">
        <f>INDOSAT!$G117</f>
        <v>17</v>
      </c>
      <c r="I121" s="5">
        <f>THREE!$G117</f>
        <v>15</v>
      </c>
      <c r="J121" s="5">
        <f>SMARTFREN!$G117</f>
        <v>0</v>
      </c>
      <c r="K121" s="5">
        <f>TSEL!$H117</f>
        <v>21</v>
      </c>
      <c r="L121" s="5">
        <f>XL!$H117</f>
        <v>21</v>
      </c>
      <c r="M121" s="5">
        <f>INDOSAT!$H117</f>
        <v>20</v>
      </c>
      <c r="N121" s="5">
        <f>THREE!$H117</f>
        <v>13</v>
      </c>
      <c r="O121" s="5">
        <f>SMARTFREN!$H117</f>
        <v>0</v>
      </c>
      <c r="P121" s="5">
        <f>TSEL!$I117</f>
        <v>30</v>
      </c>
      <c r="Q121" s="5">
        <f>XL!$I117</f>
        <v>20</v>
      </c>
      <c r="R121" s="5">
        <f>INDOSAT!$I117</f>
        <v>25</v>
      </c>
      <c r="S121" s="5">
        <f>THREE!$I117</f>
        <v>17</v>
      </c>
      <c r="T121" s="5">
        <f>SMARTFREN!$I117</f>
        <v>15</v>
      </c>
      <c r="U121" s="5">
        <f t="shared" si="16"/>
        <v>81</v>
      </c>
      <c r="V121" s="5">
        <f t="shared" si="17"/>
        <v>46</v>
      </c>
      <c r="W121" s="5">
        <f t="shared" si="18"/>
        <v>62</v>
      </c>
      <c r="X121" s="5">
        <f t="shared" si="19"/>
        <v>45</v>
      </c>
      <c r="Y121" s="5">
        <f t="shared" si="20"/>
        <v>15</v>
      </c>
      <c r="Z121" s="23">
        <f t="shared" si="21"/>
        <v>0.3253012048192771</v>
      </c>
      <c r="AA121" s="23">
        <f t="shared" si="22"/>
        <v>0.18473895582329317</v>
      </c>
      <c r="AB121" s="23">
        <f t="shared" si="23"/>
        <v>0.24899598393574296</v>
      </c>
      <c r="AC121" s="23">
        <f t="shared" si="24"/>
        <v>0.18072289156626506</v>
      </c>
      <c r="AD121" s="23">
        <f t="shared" si="25"/>
        <v>6.0240963855421686E-2</v>
      </c>
      <c r="AF121" s="96" t="str">
        <f t="shared" si="26"/>
        <v>WIN</v>
      </c>
      <c r="AG121" s="96" t="str">
        <f t="shared" si="27"/>
        <v>WIN</v>
      </c>
      <c r="AH121" s="44"/>
      <c r="AI121" s="44"/>
      <c r="AJ121" s="44"/>
    </row>
    <row r="122" spans="1:36" x14ac:dyDescent="0.25">
      <c r="A122" s="1" t="s">
        <v>2</v>
      </c>
      <c r="B122" s="1" t="s">
        <v>232</v>
      </c>
      <c r="C122" s="1" t="s">
        <v>222</v>
      </c>
      <c r="D122" s="1" t="s">
        <v>127</v>
      </c>
      <c r="E122" s="1" t="str">
        <f t="shared" si="28"/>
        <v>BARRU MAROS-BARRU</v>
      </c>
      <c r="F122" s="5">
        <f>TSEL!$G118</f>
        <v>46</v>
      </c>
      <c r="G122" s="5">
        <f>XL!$G118</f>
        <v>13</v>
      </c>
      <c r="H122" s="5">
        <f>INDOSAT!$G118</f>
        <v>13</v>
      </c>
      <c r="I122" s="5">
        <f>THREE!$G118</f>
        <v>18</v>
      </c>
      <c r="J122" s="5">
        <f>SMARTFREN!$G118</f>
        <v>0</v>
      </c>
      <c r="K122" s="5">
        <f>TSEL!$H118</f>
        <v>37</v>
      </c>
      <c r="L122" s="5">
        <f>XL!$H118</f>
        <v>20</v>
      </c>
      <c r="M122" s="5">
        <f>INDOSAT!$H118</f>
        <v>18</v>
      </c>
      <c r="N122" s="5">
        <f>THREE!$H118</f>
        <v>9</v>
      </c>
      <c r="O122" s="5">
        <f>SMARTFREN!$H118</f>
        <v>0</v>
      </c>
      <c r="P122" s="5">
        <f>TSEL!$I118</f>
        <v>46</v>
      </c>
      <c r="Q122" s="5">
        <f>XL!$I118</f>
        <v>20</v>
      </c>
      <c r="R122" s="5">
        <f>INDOSAT!$I118</f>
        <v>22</v>
      </c>
      <c r="S122" s="5">
        <f>THREE!$I118</f>
        <v>11</v>
      </c>
      <c r="T122" s="5">
        <f>SMARTFREN!$I118</f>
        <v>20</v>
      </c>
      <c r="U122" s="5">
        <f t="shared" si="16"/>
        <v>129</v>
      </c>
      <c r="V122" s="5">
        <f t="shared" si="17"/>
        <v>53</v>
      </c>
      <c r="W122" s="5">
        <f t="shared" si="18"/>
        <v>53</v>
      </c>
      <c r="X122" s="5">
        <f t="shared" si="19"/>
        <v>38</v>
      </c>
      <c r="Y122" s="5">
        <f t="shared" si="20"/>
        <v>20</v>
      </c>
      <c r="Z122" s="23">
        <f t="shared" si="21"/>
        <v>0.44027303754266212</v>
      </c>
      <c r="AA122" s="23">
        <f t="shared" si="22"/>
        <v>0.18088737201365188</v>
      </c>
      <c r="AB122" s="23">
        <f t="shared" si="23"/>
        <v>0.18088737201365188</v>
      </c>
      <c r="AC122" s="23">
        <f t="shared" si="24"/>
        <v>0.12969283276450511</v>
      </c>
      <c r="AD122" s="23">
        <f t="shared" si="25"/>
        <v>6.8259385665529013E-2</v>
      </c>
      <c r="AF122" s="96" t="str">
        <f t="shared" si="26"/>
        <v>WIN</v>
      </c>
      <c r="AG122" s="96" t="str">
        <f t="shared" si="27"/>
        <v>WIN</v>
      </c>
      <c r="AH122" s="44"/>
      <c r="AI122" s="44"/>
      <c r="AJ122" s="44"/>
    </row>
    <row r="123" spans="1:36" x14ac:dyDescent="0.25">
      <c r="A123" s="1" t="s">
        <v>2</v>
      </c>
      <c r="B123" s="1" t="s">
        <v>3</v>
      </c>
      <c r="C123" s="1" t="s">
        <v>3</v>
      </c>
      <c r="D123" s="1" t="s">
        <v>128</v>
      </c>
      <c r="E123" s="1" t="str">
        <f t="shared" si="28"/>
        <v>GORONTALO-BOALEMO</v>
      </c>
      <c r="F123" s="5">
        <f>TSEL!$G119</f>
        <v>26</v>
      </c>
      <c r="G123" s="5">
        <f>XL!$G119</f>
        <v>0</v>
      </c>
      <c r="H123" s="5">
        <f>INDOSAT!$G119</f>
        <v>3</v>
      </c>
      <c r="I123" s="5">
        <f>THREE!$G119</f>
        <v>0</v>
      </c>
      <c r="J123" s="5">
        <f>SMARTFREN!$G119</f>
        <v>0</v>
      </c>
      <c r="K123" s="5">
        <f>TSEL!$H119</f>
        <v>23</v>
      </c>
      <c r="L123" s="5">
        <f>XL!$H119</f>
        <v>3</v>
      </c>
      <c r="M123" s="5">
        <f>INDOSAT!$H119</f>
        <v>5</v>
      </c>
      <c r="N123" s="5">
        <f>THREE!$H119</f>
        <v>0</v>
      </c>
      <c r="O123" s="5">
        <f>SMARTFREN!$H119</f>
        <v>0</v>
      </c>
      <c r="P123" s="5">
        <f>TSEL!$I119</f>
        <v>25</v>
      </c>
      <c r="Q123" s="5">
        <f>XL!$I119</f>
        <v>0</v>
      </c>
      <c r="R123" s="5">
        <f>INDOSAT!$I119</f>
        <v>5</v>
      </c>
      <c r="S123" s="5">
        <f>THREE!$I119</f>
        <v>9</v>
      </c>
      <c r="T123" s="5">
        <f>SMARTFREN!$I119</f>
        <v>0</v>
      </c>
      <c r="U123" s="5">
        <f t="shared" si="16"/>
        <v>74</v>
      </c>
      <c r="V123" s="5">
        <f t="shared" si="17"/>
        <v>3</v>
      </c>
      <c r="W123" s="5">
        <f t="shared" si="18"/>
        <v>13</v>
      </c>
      <c r="X123" s="5">
        <f t="shared" si="19"/>
        <v>9</v>
      </c>
      <c r="Y123" s="5">
        <f t="shared" si="20"/>
        <v>0</v>
      </c>
      <c r="Z123" s="23">
        <f t="shared" si="21"/>
        <v>0.74747474747474751</v>
      </c>
      <c r="AA123" s="23">
        <f t="shared" si="22"/>
        <v>3.0303030303030304E-2</v>
      </c>
      <c r="AB123" s="23">
        <f t="shared" si="23"/>
        <v>0.13131313131313133</v>
      </c>
      <c r="AC123" s="23">
        <f t="shared" si="24"/>
        <v>9.0909090909090912E-2</v>
      </c>
      <c r="AD123" s="23">
        <f t="shared" si="25"/>
        <v>0</v>
      </c>
      <c r="AF123" s="96" t="str">
        <f t="shared" si="26"/>
        <v>WIN</v>
      </c>
      <c r="AG123" s="96" t="str">
        <f t="shared" si="27"/>
        <v>WIN</v>
      </c>
      <c r="AH123" s="44"/>
      <c r="AI123" s="44"/>
      <c r="AJ123" s="44"/>
    </row>
    <row r="124" spans="1:36" x14ac:dyDescent="0.25">
      <c r="A124" s="1" t="s">
        <v>2</v>
      </c>
      <c r="B124" s="1" t="s">
        <v>3</v>
      </c>
      <c r="C124" s="1" t="s">
        <v>3</v>
      </c>
      <c r="D124" s="1" t="s">
        <v>129</v>
      </c>
      <c r="E124" s="1" t="str">
        <f t="shared" si="28"/>
        <v>GORONTALO-BOLAANG MONGONDOW</v>
      </c>
      <c r="F124" s="5">
        <f>TSEL!$G120</f>
        <v>62</v>
      </c>
      <c r="G124" s="5">
        <f>XL!$G120</f>
        <v>5</v>
      </c>
      <c r="H124" s="5">
        <f>INDOSAT!$G120</f>
        <v>29</v>
      </c>
      <c r="I124" s="5">
        <f>THREE!$G120</f>
        <v>4</v>
      </c>
      <c r="J124" s="5">
        <f>SMARTFREN!$G120</f>
        <v>0</v>
      </c>
      <c r="K124" s="5">
        <f>TSEL!$H120</f>
        <v>38</v>
      </c>
      <c r="L124" s="5">
        <f>XL!$H120</f>
        <v>6</v>
      </c>
      <c r="M124" s="5">
        <f>INDOSAT!$H120</f>
        <v>33</v>
      </c>
      <c r="N124" s="5">
        <f>THREE!$H120</f>
        <v>3</v>
      </c>
      <c r="O124" s="5">
        <f>SMARTFREN!$H120</f>
        <v>0</v>
      </c>
      <c r="P124" s="5">
        <f>TSEL!$I120</f>
        <v>53</v>
      </c>
      <c r="Q124" s="5">
        <f>XL!$I120</f>
        <v>0</v>
      </c>
      <c r="R124" s="5">
        <f>INDOSAT!$I120</f>
        <v>28</v>
      </c>
      <c r="S124" s="5">
        <f>THREE!$I120</f>
        <v>16</v>
      </c>
      <c r="T124" s="5">
        <f>SMARTFREN!$I120</f>
        <v>4</v>
      </c>
      <c r="U124" s="5">
        <f t="shared" si="16"/>
        <v>153</v>
      </c>
      <c r="V124" s="5">
        <f t="shared" si="17"/>
        <v>11</v>
      </c>
      <c r="W124" s="5">
        <f t="shared" si="18"/>
        <v>90</v>
      </c>
      <c r="X124" s="5">
        <f t="shared" si="19"/>
        <v>23</v>
      </c>
      <c r="Y124" s="5">
        <f t="shared" si="20"/>
        <v>4</v>
      </c>
      <c r="Z124" s="23">
        <f t="shared" si="21"/>
        <v>0.54448398576512458</v>
      </c>
      <c r="AA124" s="23">
        <f t="shared" si="22"/>
        <v>3.9145907473309607E-2</v>
      </c>
      <c r="AB124" s="23">
        <f t="shared" si="23"/>
        <v>0.32028469750889682</v>
      </c>
      <c r="AC124" s="23">
        <f t="shared" si="24"/>
        <v>8.1850533807829182E-2</v>
      </c>
      <c r="AD124" s="23">
        <f t="shared" si="25"/>
        <v>1.4234875444839857E-2</v>
      </c>
      <c r="AF124" s="96" t="str">
        <f t="shared" si="26"/>
        <v>WIN</v>
      </c>
      <c r="AG124" s="96" t="str">
        <f t="shared" si="27"/>
        <v>WIN</v>
      </c>
      <c r="AH124" s="44"/>
      <c r="AI124" s="44"/>
      <c r="AJ124" s="44"/>
    </row>
    <row r="125" spans="1:36" x14ac:dyDescent="0.25">
      <c r="A125" s="1" t="s">
        <v>2</v>
      </c>
      <c r="B125" s="1" t="s">
        <v>3</v>
      </c>
      <c r="C125" s="1" t="s">
        <v>3</v>
      </c>
      <c r="D125" s="1" t="s">
        <v>130</v>
      </c>
      <c r="E125" s="1" t="str">
        <f t="shared" si="28"/>
        <v>GORONTALO-BOLAANG MONGONDOW SELATAN</v>
      </c>
      <c r="F125" s="5">
        <f>TSEL!$G121</f>
        <v>16</v>
      </c>
      <c r="G125" s="5">
        <f>XL!$G121</f>
        <v>0</v>
      </c>
      <c r="H125" s="5">
        <f>INDOSAT!$G121</f>
        <v>15</v>
      </c>
      <c r="I125" s="5">
        <f>THREE!$G121</f>
        <v>0</v>
      </c>
      <c r="J125" s="5">
        <f>SMARTFREN!$G121</f>
        <v>0</v>
      </c>
      <c r="K125" s="116">
        <f>TSEL!$H121</f>
        <v>7</v>
      </c>
      <c r="L125" s="5">
        <f>XL!$H121</f>
        <v>0</v>
      </c>
      <c r="M125" s="5">
        <f>INDOSAT!$H121</f>
        <v>13</v>
      </c>
      <c r="N125" s="5">
        <f>THREE!$H121</f>
        <v>0</v>
      </c>
      <c r="O125" s="5">
        <f>SMARTFREN!$H121</f>
        <v>0</v>
      </c>
      <c r="P125" s="5">
        <f>TSEL!$I121</f>
        <v>16</v>
      </c>
      <c r="Q125" s="5">
        <f>XL!$I121</f>
        <v>0</v>
      </c>
      <c r="R125" s="5">
        <f>INDOSAT!$I121</f>
        <v>13</v>
      </c>
      <c r="S125" s="5">
        <f>THREE!$I121</f>
        <v>0</v>
      </c>
      <c r="T125" s="5">
        <f>SMARTFREN!$I121</f>
        <v>0</v>
      </c>
      <c r="U125" s="5">
        <f t="shared" si="16"/>
        <v>39</v>
      </c>
      <c r="V125" s="5">
        <f t="shared" si="17"/>
        <v>0</v>
      </c>
      <c r="W125" s="5">
        <f t="shared" si="18"/>
        <v>41</v>
      </c>
      <c r="X125" s="5">
        <f t="shared" si="19"/>
        <v>0</v>
      </c>
      <c r="Y125" s="5">
        <f t="shared" si="20"/>
        <v>0</v>
      </c>
      <c r="Z125" s="23">
        <f t="shared" si="21"/>
        <v>0.48749999999999999</v>
      </c>
      <c r="AA125" s="23">
        <f t="shared" si="22"/>
        <v>0</v>
      </c>
      <c r="AB125" s="23">
        <f t="shared" si="23"/>
        <v>0.51249999999999996</v>
      </c>
      <c r="AC125" s="23">
        <f t="shared" si="24"/>
        <v>0</v>
      </c>
      <c r="AD125" s="23">
        <f t="shared" si="25"/>
        <v>0</v>
      </c>
      <c r="AF125" s="96" t="str">
        <f t="shared" si="26"/>
        <v>WIN</v>
      </c>
      <c r="AG125" s="96" t="str">
        <f t="shared" si="27"/>
        <v>LOSE</v>
      </c>
      <c r="AH125" s="44"/>
      <c r="AI125" s="44"/>
      <c r="AJ125" s="44"/>
    </row>
    <row r="126" spans="1:36" x14ac:dyDescent="0.25">
      <c r="A126" s="1" t="s">
        <v>2</v>
      </c>
      <c r="B126" s="1" t="s">
        <v>229</v>
      </c>
      <c r="C126" s="1" t="s">
        <v>223</v>
      </c>
      <c r="D126" s="1" t="s">
        <v>131</v>
      </c>
      <c r="E126" s="1" t="str">
        <f t="shared" si="28"/>
        <v>BITUNG MINAHASA TALAUD-BOLAANG MONGONDOW TIMUR</v>
      </c>
      <c r="F126" s="5">
        <f>TSEL!$G122</f>
        <v>19</v>
      </c>
      <c r="G126" s="5">
        <f>XL!$G122</f>
        <v>2</v>
      </c>
      <c r="H126" s="5">
        <f>INDOSAT!$G122</f>
        <v>9</v>
      </c>
      <c r="I126" s="5">
        <f>THREE!$G122</f>
        <v>5</v>
      </c>
      <c r="J126" s="5">
        <f>SMARTFREN!$G122</f>
        <v>0</v>
      </c>
      <c r="K126" s="5">
        <f>TSEL!$H122</f>
        <v>12</v>
      </c>
      <c r="L126" s="5">
        <f>XL!$H122</f>
        <v>2</v>
      </c>
      <c r="M126" s="5">
        <f>INDOSAT!$H122</f>
        <v>11</v>
      </c>
      <c r="N126" s="5">
        <f>THREE!$H122</f>
        <v>3</v>
      </c>
      <c r="O126" s="5">
        <f>SMARTFREN!$H122</f>
        <v>0</v>
      </c>
      <c r="P126" s="5">
        <f>TSEL!$I122</f>
        <v>18</v>
      </c>
      <c r="Q126" s="5">
        <f>XL!$I122</f>
        <v>0</v>
      </c>
      <c r="R126" s="5">
        <f>INDOSAT!$I122</f>
        <v>8</v>
      </c>
      <c r="S126" s="5">
        <f>THREE!$I122</f>
        <v>10</v>
      </c>
      <c r="T126" s="5">
        <f>SMARTFREN!$I122</f>
        <v>0</v>
      </c>
      <c r="U126" s="5">
        <f t="shared" si="16"/>
        <v>49</v>
      </c>
      <c r="V126" s="5">
        <f t="shared" si="17"/>
        <v>4</v>
      </c>
      <c r="W126" s="5">
        <f t="shared" si="18"/>
        <v>28</v>
      </c>
      <c r="X126" s="5">
        <f t="shared" si="19"/>
        <v>18</v>
      </c>
      <c r="Y126" s="5">
        <f t="shared" si="20"/>
        <v>0</v>
      </c>
      <c r="Z126" s="23">
        <f t="shared" si="21"/>
        <v>0.49494949494949497</v>
      </c>
      <c r="AA126" s="23">
        <f t="shared" si="22"/>
        <v>4.0404040404040407E-2</v>
      </c>
      <c r="AB126" s="23">
        <f t="shared" si="23"/>
        <v>0.28282828282828282</v>
      </c>
      <c r="AC126" s="23">
        <f t="shared" si="24"/>
        <v>0.18181818181818182</v>
      </c>
      <c r="AD126" s="23">
        <f t="shared" si="25"/>
        <v>0</v>
      </c>
      <c r="AF126" s="96" t="str">
        <f t="shared" si="26"/>
        <v>WIN</v>
      </c>
      <c r="AG126" s="96" t="str">
        <f t="shared" si="27"/>
        <v>WIN</v>
      </c>
      <c r="AH126" s="44"/>
      <c r="AI126" s="44"/>
      <c r="AJ126" s="44"/>
    </row>
    <row r="127" spans="1:36" x14ac:dyDescent="0.25">
      <c r="A127" s="1" t="s">
        <v>2</v>
      </c>
      <c r="B127" s="1" t="s">
        <v>3</v>
      </c>
      <c r="C127" s="1" t="s">
        <v>3</v>
      </c>
      <c r="D127" s="1" t="s">
        <v>132</v>
      </c>
      <c r="E127" s="1" t="str">
        <f t="shared" si="28"/>
        <v>GORONTALO-BOLAANG MONGONDOW UTARA</v>
      </c>
      <c r="F127" s="5">
        <f>TSEL!$G123</f>
        <v>23</v>
      </c>
      <c r="G127" s="5">
        <f>XL!$G123</f>
        <v>9</v>
      </c>
      <c r="H127" s="5">
        <f>INDOSAT!$G123</f>
        <v>4</v>
      </c>
      <c r="I127" s="5">
        <f>THREE!$G123</f>
        <v>0</v>
      </c>
      <c r="J127" s="5">
        <f>SMARTFREN!$G123</f>
        <v>0</v>
      </c>
      <c r="K127" s="5">
        <f>TSEL!$H123</f>
        <v>14</v>
      </c>
      <c r="L127" s="5">
        <f>XL!$H123</f>
        <v>6</v>
      </c>
      <c r="M127" s="5">
        <f>INDOSAT!$H123</f>
        <v>5</v>
      </c>
      <c r="N127" s="5">
        <f>THREE!$H123</f>
        <v>0</v>
      </c>
      <c r="O127" s="5">
        <f>SMARTFREN!$H123</f>
        <v>0</v>
      </c>
      <c r="P127" s="5">
        <f>TSEL!$I123</f>
        <v>23</v>
      </c>
      <c r="Q127" s="5">
        <f>XL!$I123</f>
        <v>0</v>
      </c>
      <c r="R127" s="5">
        <f>INDOSAT!$I123</f>
        <v>5</v>
      </c>
      <c r="S127" s="5">
        <f>THREE!$I123</f>
        <v>1</v>
      </c>
      <c r="T127" s="5">
        <f>SMARTFREN!$I123</f>
        <v>2</v>
      </c>
      <c r="U127" s="5">
        <f t="shared" si="16"/>
        <v>60</v>
      </c>
      <c r="V127" s="5">
        <f t="shared" si="17"/>
        <v>15</v>
      </c>
      <c r="W127" s="5">
        <f t="shared" si="18"/>
        <v>14</v>
      </c>
      <c r="X127" s="5">
        <f t="shared" si="19"/>
        <v>1</v>
      </c>
      <c r="Y127" s="5">
        <f t="shared" si="20"/>
        <v>2</v>
      </c>
      <c r="Z127" s="23">
        <f t="shared" si="21"/>
        <v>0.65217391304347827</v>
      </c>
      <c r="AA127" s="23">
        <f t="shared" si="22"/>
        <v>0.16304347826086957</v>
      </c>
      <c r="AB127" s="23">
        <f t="shared" si="23"/>
        <v>0.15217391304347827</v>
      </c>
      <c r="AC127" s="23">
        <f t="shared" si="24"/>
        <v>1.0869565217391304E-2</v>
      </c>
      <c r="AD127" s="23">
        <f t="shared" si="25"/>
        <v>2.1739130434782608E-2</v>
      </c>
      <c r="AF127" s="96" t="str">
        <f t="shared" si="26"/>
        <v>WIN</v>
      </c>
      <c r="AG127" s="96" t="str">
        <f t="shared" si="27"/>
        <v>WIN</v>
      </c>
      <c r="AH127" s="44"/>
      <c r="AI127" s="44"/>
      <c r="AJ127" s="44"/>
    </row>
    <row r="128" spans="1:36" x14ac:dyDescent="0.25">
      <c r="A128" s="1" t="s">
        <v>2</v>
      </c>
      <c r="B128" s="1" t="s">
        <v>224</v>
      </c>
      <c r="C128" s="1" t="s">
        <v>224</v>
      </c>
      <c r="D128" s="1" t="s">
        <v>133</v>
      </c>
      <c r="E128" s="1" t="str">
        <f t="shared" si="28"/>
        <v>KENDARI-BOMBANA</v>
      </c>
      <c r="F128" s="5">
        <f>TSEL!$G124</f>
        <v>39</v>
      </c>
      <c r="G128" s="5">
        <f>XL!$G124</f>
        <v>5</v>
      </c>
      <c r="H128" s="5">
        <f>INDOSAT!$G124</f>
        <v>1</v>
      </c>
      <c r="I128" s="5">
        <f>THREE!$G124</f>
        <v>0</v>
      </c>
      <c r="J128" s="5">
        <f>SMARTFREN!$G124</f>
        <v>0</v>
      </c>
      <c r="K128" s="5">
        <f>TSEL!$H124</f>
        <v>21</v>
      </c>
      <c r="L128" s="5">
        <f>XL!$H124</f>
        <v>8</v>
      </c>
      <c r="M128" s="5">
        <f>INDOSAT!$H124</f>
        <v>0</v>
      </c>
      <c r="N128" s="5">
        <f>THREE!$H124</f>
        <v>0</v>
      </c>
      <c r="O128" s="5">
        <f>SMARTFREN!$H124</f>
        <v>0</v>
      </c>
      <c r="P128" s="5">
        <f>TSEL!$I124</f>
        <v>37</v>
      </c>
      <c r="Q128" s="5">
        <f>XL!$I124</f>
        <v>10</v>
      </c>
      <c r="R128" s="5">
        <f>INDOSAT!$I124</f>
        <v>0</v>
      </c>
      <c r="S128" s="5">
        <f>THREE!$I124</f>
        <v>0</v>
      </c>
      <c r="T128" s="5">
        <f>SMARTFREN!$I124</f>
        <v>0</v>
      </c>
      <c r="U128" s="5">
        <f t="shared" si="16"/>
        <v>97</v>
      </c>
      <c r="V128" s="5">
        <f t="shared" si="17"/>
        <v>23</v>
      </c>
      <c r="W128" s="5">
        <f t="shared" si="18"/>
        <v>1</v>
      </c>
      <c r="X128" s="5">
        <f t="shared" si="19"/>
        <v>0</v>
      </c>
      <c r="Y128" s="5">
        <f t="shared" si="20"/>
        <v>0</v>
      </c>
      <c r="Z128" s="23">
        <f t="shared" si="21"/>
        <v>0.80165289256198347</v>
      </c>
      <c r="AA128" s="23">
        <f t="shared" si="22"/>
        <v>0.19008264462809918</v>
      </c>
      <c r="AB128" s="23">
        <f t="shared" si="23"/>
        <v>8.2644628099173556E-3</v>
      </c>
      <c r="AC128" s="23">
        <f t="shared" si="24"/>
        <v>0</v>
      </c>
      <c r="AD128" s="23">
        <f t="shared" si="25"/>
        <v>0</v>
      </c>
      <c r="AF128" s="96" t="str">
        <f t="shared" si="26"/>
        <v>WIN</v>
      </c>
      <c r="AG128" s="96" t="str">
        <f t="shared" si="27"/>
        <v>WIN</v>
      </c>
      <c r="AH128" s="44"/>
      <c r="AI128" s="44"/>
      <c r="AJ128" s="44"/>
    </row>
    <row r="129" spans="1:36" x14ac:dyDescent="0.25">
      <c r="A129" s="1" t="s">
        <v>2</v>
      </c>
      <c r="B129" s="1" t="s">
        <v>232</v>
      </c>
      <c r="C129" s="1" t="s">
        <v>221</v>
      </c>
      <c r="D129" s="1" t="s">
        <v>134</v>
      </c>
      <c r="E129" s="1" t="str">
        <f t="shared" si="28"/>
        <v>BONE BULUKUMBA-BONE</v>
      </c>
      <c r="F129" s="5">
        <f>TSEL!$G125</f>
        <v>194</v>
      </c>
      <c r="G129" s="5">
        <f>XL!$G125</f>
        <v>37</v>
      </c>
      <c r="H129" s="5">
        <f>INDOSAT!$G125</f>
        <v>21</v>
      </c>
      <c r="I129" s="5">
        <f>THREE!$G125</f>
        <v>61</v>
      </c>
      <c r="J129" s="5">
        <f>SMARTFREN!$G125</f>
        <v>0</v>
      </c>
      <c r="K129" s="5">
        <f>TSEL!$H125</f>
        <v>151</v>
      </c>
      <c r="L129" s="5">
        <f>XL!$H125</f>
        <v>61</v>
      </c>
      <c r="M129" s="5">
        <f>INDOSAT!$H125</f>
        <v>54</v>
      </c>
      <c r="N129" s="5">
        <f>THREE!$H125</f>
        <v>5</v>
      </c>
      <c r="O129" s="5">
        <f>SMARTFREN!$H125</f>
        <v>0</v>
      </c>
      <c r="P129" s="5">
        <f>TSEL!$I125</f>
        <v>189</v>
      </c>
      <c r="Q129" s="5">
        <f>XL!$I125</f>
        <v>27</v>
      </c>
      <c r="R129" s="5">
        <f>INDOSAT!$I125</f>
        <v>61</v>
      </c>
      <c r="S129" s="5">
        <f>THREE!$I125</f>
        <v>72</v>
      </c>
      <c r="T129" s="5">
        <f>SMARTFREN!$I125</f>
        <v>12</v>
      </c>
      <c r="U129" s="5">
        <f t="shared" si="16"/>
        <v>534</v>
      </c>
      <c r="V129" s="5">
        <f t="shared" si="17"/>
        <v>125</v>
      </c>
      <c r="W129" s="5">
        <f t="shared" si="18"/>
        <v>136</v>
      </c>
      <c r="X129" s="5">
        <f t="shared" si="19"/>
        <v>138</v>
      </c>
      <c r="Y129" s="5">
        <f t="shared" si="20"/>
        <v>12</v>
      </c>
      <c r="Z129" s="23">
        <f t="shared" si="21"/>
        <v>0.56507936507936507</v>
      </c>
      <c r="AA129" s="23">
        <f t="shared" si="22"/>
        <v>0.13227513227513227</v>
      </c>
      <c r="AB129" s="23">
        <f t="shared" si="23"/>
        <v>0.14391534391534391</v>
      </c>
      <c r="AC129" s="23">
        <f t="shared" si="24"/>
        <v>0.14603174603174604</v>
      </c>
      <c r="AD129" s="23">
        <f t="shared" si="25"/>
        <v>1.2698412698412698E-2</v>
      </c>
      <c r="AF129" s="96" t="str">
        <f t="shared" si="26"/>
        <v>WIN</v>
      </c>
      <c r="AG129" s="96" t="str">
        <f t="shared" si="27"/>
        <v>WIN</v>
      </c>
      <c r="AH129" s="44"/>
      <c r="AI129" s="44"/>
      <c r="AJ129" s="44"/>
    </row>
    <row r="130" spans="1:36" x14ac:dyDescent="0.25">
      <c r="A130" s="1" t="s">
        <v>2</v>
      </c>
      <c r="B130" s="1" t="s">
        <v>3</v>
      </c>
      <c r="C130" s="1" t="s">
        <v>3</v>
      </c>
      <c r="D130" s="1" t="s">
        <v>135</v>
      </c>
      <c r="E130" s="1" t="str">
        <f t="shared" si="28"/>
        <v>GORONTALO-BONE BOLANGO</v>
      </c>
      <c r="F130" s="5">
        <f>TSEL!$G126</f>
        <v>50</v>
      </c>
      <c r="G130" s="5">
        <f>XL!$G126</f>
        <v>5</v>
      </c>
      <c r="H130" s="5">
        <f>INDOSAT!$G126</f>
        <v>7</v>
      </c>
      <c r="I130" s="5">
        <f>THREE!$G126</f>
        <v>0</v>
      </c>
      <c r="J130" s="5">
        <f>SMARTFREN!$G126</f>
        <v>0</v>
      </c>
      <c r="K130" s="5">
        <f>TSEL!$H126</f>
        <v>47</v>
      </c>
      <c r="L130" s="5">
        <f>XL!$H126</f>
        <v>23</v>
      </c>
      <c r="M130" s="5">
        <f>INDOSAT!$H126</f>
        <v>9</v>
      </c>
      <c r="N130" s="5">
        <f>THREE!$H126</f>
        <v>0</v>
      </c>
      <c r="O130" s="5">
        <f>SMARTFREN!$H126</f>
        <v>0</v>
      </c>
      <c r="P130" s="5">
        <f>TSEL!$I126</f>
        <v>48</v>
      </c>
      <c r="Q130" s="5">
        <f>XL!$I126</f>
        <v>11</v>
      </c>
      <c r="R130" s="5">
        <f>INDOSAT!$I126</f>
        <v>9</v>
      </c>
      <c r="S130" s="5">
        <f>THREE!$I126</f>
        <v>28</v>
      </c>
      <c r="T130" s="5">
        <f>SMARTFREN!$I126</f>
        <v>0</v>
      </c>
      <c r="U130" s="5">
        <f t="shared" si="16"/>
        <v>145</v>
      </c>
      <c r="V130" s="5">
        <f t="shared" si="17"/>
        <v>39</v>
      </c>
      <c r="W130" s="5">
        <f t="shared" si="18"/>
        <v>25</v>
      </c>
      <c r="X130" s="5">
        <f t="shared" si="19"/>
        <v>28</v>
      </c>
      <c r="Y130" s="5">
        <f t="shared" si="20"/>
        <v>0</v>
      </c>
      <c r="Z130" s="23">
        <f t="shared" si="21"/>
        <v>0.61181434599156115</v>
      </c>
      <c r="AA130" s="23">
        <f t="shared" si="22"/>
        <v>0.16455696202531644</v>
      </c>
      <c r="AB130" s="23">
        <f t="shared" si="23"/>
        <v>0.10548523206751055</v>
      </c>
      <c r="AC130" s="23">
        <f t="shared" si="24"/>
        <v>0.11814345991561181</v>
      </c>
      <c r="AD130" s="23">
        <f t="shared" si="25"/>
        <v>0</v>
      </c>
      <c r="AF130" s="96" t="str">
        <f t="shared" si="26"/>
        <v>WIN</v>
      </c>
      <c r="AG130" s="96" t="str">
        <f t="shared" si="27"/>
        <v>WIN</v>
      </c>
      <c r="AH130" s="44"/>
      <c r="AI130" s="44"/>
      <c r="AJ130" s="44"/>
    </row>
    <row r="131" spans="1:36" x14ac:dyDescent="0.25">
      <c r="A131" s="1" t="s">
        <v>2</v>
      </c>
      <c r="B131" s="1" t="s">
        <v>232</v>
      </c>
      <c r="C131" s="1" t="s">
        <v>221</v>
      </c>
      <c r="D131" s="1" t="s">
        <v>136</v>
      </c>
      <c r="E131" s="1" t="str">
        <f t="shared" si="28"/>
        <v>BONE BULUKUMBA-BULUKUMBA</v>
      </c>
      <c r="F131" s="5">
        <f>TSEL!$G127</f>
        <v>93</v>
      </c>
      <c r="G131" s="5">
        <f>XL!$G127</f>
        <v>22</v>
      </c>
      <c r="H131" s="5">
        <f>INDOSAT!$G127</f>
        <v>35</v>
      </c>
      <c r="I131" s="5">
        <f>THREE!$G127</f>
        <v>32</v>
      </c>
      <c r="J131" s="5">
        <f>SMARTFREN!$G127</f>
        <v>0</v>
      </c>
      <c r="K131" s="5">
        <f>TSEL!$H127</f>
        <v>68</v>
      </c>
      <c r="L131" s="5">
        <f>XL!$H127</f>
        <v>42</v>
      </c>
      <c r="M131" s="5">
        <f>INDOSAT!$H127</f>
        <v>47</v>
      </c>
      <c r="N131" s="5">
        <f>THREE!$H127</f>
        <v>12</v>
      </c>
      <c r="O131" s="5">
        <f>SMARTFREN!$H127</f>
        <v>0</v>
      </c>
      <c r="P131" s="5">
        <f>TSEL!$I127</f>
        <v>88</v>
      </c>
      <c r="Q131" s="5">
        <f>XL!$I127</f>
        <v>21</v>
      </c>
      <c r="R131" s="5">
        <f>INDOSAT!$I127</f>
        <v>51</v>
      </c>
      <c r="S131" s="5">
        <f>THREE!$I127</f>
        <v>34</v>
      </c>
      <c r="T131" s="5">
        <f>SMARTFREN!$I127</f>
        <v>20</v>
      </c>
      <c r="U131" s="5">
        <f t="shared" si="16"/>
        <v>249</v>
      </c>
      <c r="V131" s="5">
        <f t="shared" si="17"/>
        <v>85</v>
      </c>
      <c r="W131" s="5">
        <f t="shared" si="18"/>
        <v>133</v>
      </c>
      <c r="X131" s="5">
        <f t="shared" si="19"/>
        <v>78</v>
      </c>
      <c r="Y131" s="5">
        <f t="shared" si="20"/>
        <v>20</v>
      </c>
      <c r="Z131" s="23">
        <f t="shared" si="21"/>
        <v>0.44070796460176992</v>
      </c>
      <c r="AA131" s="23">
        <f t="shared" si="22"/>
        <v>0.15044247787610621</v>
      </c>
      <c r="AB131" s="23">
        <f t="shared" si="23"/>
        <v>0.23539823008849559</v>
      </c>
      <c r="AC131" s="23">
        <f t="shared" si="24"/>
        <v>0.13805309734513274</v>
      </c>
      <c r="AD131" s="23">
        <f t="shared" si="25"/>
        <v>3.5398230088495575E-2</v>
      </c>
      <c r="AF131" s="96" t="str">
        <f t="shared" si="26"/>
        <v>WIN</v>
      </c>
      <c r="AG131" s="96" t="str">
        <f t="shared" si="27"/>
        <v>WIN</v>
      </c>
      <c r="AH131" s="44"/>
      <c r="AI131" s="44"/>
      <c r="AJ131" s="44"/>
    </row>
    <row r="132" spans="1:36" x14ac:dyDescent="0.25">
      <c r="A132" s="1" t="s">
        <v>2</v>
      </c>
      <c r="B132" s="1" t="s">
        <v>3</v>
      </c>
      <c r="C132" s="1" t="s">
        <v>3</v>
      </c>
      <c r="D132" s="1" t="s">
        <v>137</v>
      </c>
      <c r="E132" s="1" t="str">
        <f t="shared" si="28"/>
        <v>GORONTALO-BUOL</v>
      </c>
      <c r="F132" s="5">
        <f>TSEL!$G128</f>
        <v>29</v>
      </c>
      <c r="G132" s="5">
        <f>XL!$G128</f>
        <v>0</v>
      </c>
      <c r="H132" s="5">
        <f>INDOSAT!$G128</f>
        <v>1</v>
      </c>
      <c r="I132" s="5">
        <f>THREE!$G128</f>
        <v>0</v>
      </c>
      <c r="J132" s="5">
        <f>SMARTFREN!$G128</f>
        <v>0</v>
      </c>
      <c r="K132" s="5">
        <f>TSEL!$H128</f>
        <v>20</v>
      </c>
      <c r="L132" s="5">
        <f>XL!$H128</f>
        <v>0</v>
      </c>
      <c r="M132" s="5">
        <f>INDOSAT!$H128</f>
        <v>0</v>
      </c>
      <c r="N132" s="5">
        <f>THREE!$H128</f>
        <v>0</v>
      </c>
      <c r="O132" s="5">
        <f>SMARTFREN!$H128</f>
        <v>0</v>
      </c>
      <c r="P132" s="5">
        <f>TSEL!$I128</f>
        <v>28</v>
      </c>
      <c r="Q132" s="5">
        <f>XL!$I128</f>
        <v>0</v>
      </c>
      <c r="R132" s="5">
        <f>INDOSAT!$I128</f>
        <v>0</v>
      </c>
      <c r="S132" s="5">
        <f>THREE!$I128</f>
        <v>0</v>
      </c>
      <c r="T132" s="5">
        <f>SMARTFREN!$I128</f>
        <v>0</v>
      </c>
      <c r="U132" s="5">
        <f t="shared" si="16"/>
        <v>77</v>
      </c>
      <c r="V132" s="5">
        <f t="shared" si="17"/>
        <v>0</v>
      </c>
      <c r="W132" s="5">
        <f t="shared" si="18"/>
        <v>1</v>
      </c>
      <c r="X132" s="5">
        <f t="shared" si="19"/>
        <v>0</v>
      </c>
      <c r="Y132" s="5">
        <f t="shared" si="20"/>
        <v>0</v>
      </c>
      <c r="Z132" s="23">
        <f t="shared" si="21"/>
        <v>0.98717948717948723</v>
      </c>
      <c r="AA132" s="23">
        <f t="shared" si="22"/>
        <v>0</v>
      </c>
      <c r="AB132" s="23">
        <f t="shared" si="23"/>
        <v>1.282051282051282E-2</v>
      </c>
      <c r="AC132" s="23">
        <f t="shared" si="24"/>
        <v>0</v>
      </c>
      <c r="AD132" s="23">
        <f t="shared" si="25"/>
        <v>0</v>
      </c>
      <c r="AF132" s="96" t="str">
        <f t="shared" si="26"/>
        <v>WIN</v>
      </c>
      <c r="AG132" s="96" t="str">
        <f t="shared" si="27"/>
        <v>WIN</v>
      </c>
      <c r="AH132" s="44"/>
      <c r="AI132" s="44"/>
      <c r="AJ132" s="44"/>
    </row>
    <row r="133" spans="1:36" x14ac:dyDescent="0.25">
      <c r="A133" s="1" t="s">
        <v>2</v>
      </c>
      <c r="B133" s="1" t="s">
        <v>224</v>
      </c>
      <c r="C133" s="1" t="s">
        <v>225</v>
      </c>
      <c r="D133" s="1" t="s">
        <v>138</v>
      </c>
      <c r="E133" s="1" t="str">
        <f t="shared" si="28"/>
        <v>BAU BAU-BUTON</v>
      </c>
      <c r="F133" s="5">
        <f>TSEL!$G129</f>
        <v>27</v>
      </c>
      <c r="G133" s="5">
        <f>XL!$G129</f>
        <v>4</v>
      </c>
      <c r="H133" s="5">
        <f>INDOSAT!$G129</f>
        <v>1</v>
      </c>
      <c r="I133" s="5">
        <f>THREE!$G129</f>
        <v>0</v>
      </c>
      <c r="J133" s="5">
        <f>SMARTFREN!$G129</f>
        <v>0</v>
      </c>
      <c r="K133" s="5">
        <f>TSEL!$H129</f>
        <v>12</v>
      </c>
      <c r="L133" s="5">
        <f>XL!$H129</f>
        <v>3</v>
      </c>
      <c r="M133" s="5">
        <f>INDOSAT!$H129</f>
        <v>1</v>
      </c>
      <c r="N133" s="5">
        <f>THREE!$H129</f>
        <v>0</v>
      </c>
      <c r="O133" s="5">
        <f>SMARTFREN!$H129</f>
        <v>0</v>
      </c>
      <c r="P133" s="5">
        <f>TSEL!$I129</f>
        <v>26</v>
      </c>
      <c r="Q133" s="5">
        <f>XL!$I129</f>
        <v>0</v>
      </c>
      <c r="R133" s="5">
        <f>INDOSAT!$I129</f>
        <v>1</v>
      </c>
      <c r="S133" s="5">
        <f>THREE!$I129</f>
        <v>0</v>
      </c>
      <c r="T133" s="5">
        <f>SMARTFREN!$I129</f>
        <v>0</v>
      </c>
      <c r="U133" s="5">
        <f t="shared" si="16"/>
        <v>65</v>
      </c>
      <c r="V133" s="5">
        <f t="shared" si="17"/>
        <v>7</v>
      </c>
      <c r="W133" s="5">
        <f t="shared" si="18"/>
        <v>3</v>
      </c>
      <c r="X133" s="5">
        <f t="shared" si="19"/>
        <v>0</v>
      </c>
      <c r="Y133" s="5">
        <f t="shared" si="20"/>
        <v>0</v>
      </c>
      <c r="Z133" s="23">
        <f t="shared" si="21"/>
        <v>0.8666666666666667</v>
      </c>
      <c r="AA133" s="23">
        <f t="shared" si="22"/>
        <v>9.3333333333333338E-2</v>
      </c>
      <c r="AB133" s="23">
        <f t="shared" si="23"/>
        <v>0.04</v>
      </c>
      <c r="AC133" s="23">
        <f t="shared" si="24"/>
        <v>0</v>
      </c>
      <c r="AD133" s="23">
        <f t="shared" si="25"/>
        <v>0</v>
      </c>
      <c r="AF133" s="96" t="str">
        <f t="shared" si="26"/>
        <v>WIN</v>
      </c>
      <c r="AG133" s="96" t="str">
        <f t="shared" si="27"/>
        <v>WIN</v>
      </c>
      <c r="AH133" s="44"/>
      <c r="AI133" s="44"/>
      <c r="AJ133" s="44"/>
    </row>
    <row r="134" spans="1:36" x14ac:dyDescent="0.25">
      <c r="A134" s="1" t="s">
        <v>2</v>
      </c>
      <c r="B134" s="1" t="s">
        <v>224</v>
      </c>
      <c r="C134" s="1" t="s">
        <v>225</v>
      </c>
      <c r="D134" s="1" t="s">
        <v>139</v>
      </c>
      <c r="E134" s="1" t="str">
        <f t="shared" si="28"/>
        <v>BAU BAU-BUTON SELATAN</v>
      </c>
      <c r="F134" s="5">
        <f>TSEL!$G130</f>
        <v>12</v>
      </c>
      <c r="G134" s="5">
        <f>XL!$G130</f>
        <v>1</v>
      </c>
      <c r="H134" s="5">
        <f>INDOSAT!$G130</f>
        <v>0</v>
      </c>
      <c r="I134" s="5">
        <f>THREE!$G130</f>
        <v>0</v>
      </c>
      <c r="J134" s="5">
        <f>SMARTFREN!$G130</f>
        <v>0</v>
      </c>
      <c r="K134" s="5">
        <f>TSEL!$H130</f>
        <v>8</v>
      </c>
      <c r="L134" s="5">
        <f>XL!$H130</f>
        <v>0</v>
      </c>
      <c r="M134" s="5">
        <f>INDOSAT!$H130</f>
        <v>0</v>
      </c>
      <c r="N134" s="5">
        <f>THREE!$H130</f>
        <v>0</v>
      </c>
      <c r="O134" s="5">
        <f>SMARTFREN!$H130</f>
        <v>0</v>
      </c>
      <c r="P134" s="5">
        <f>TSEL!$I130</f>
        <v>12</v>
      </c>
      <c r="Q134" s="5">
        <f>XL!$I130</f>
        <v>0</v>
      </c>
      <c r="R134" s="5">
        <f>INDOSAT!$I130</f>
        <v>0</v>
      </c>
      <c r="S134" s="5">
        <f>THREE!$I130</f>
        <v>0</v>
      </c>
      <c r="T134" s="5">
        <f>SMARTFREN!$I130</f>
        <v>0</v>
      </c>
      <c r="U134" s="5">
        <f t="shared" si="16"/>
        <v>32</v>
      </c>
      <c r="V134" s="5">
        <f t="shared" si="17"/>
        <v>1</v>
      </c>
      <c r="W134" s="5">
        <f t="shared" si="18"/>
        <v>0</v>
      </c>
      <c r="X134" s="5">
        <f t="shared" si="19"/>
        <v>0</v>
      </c>
      <c r="Y134" s="5">
        <f t="shared" si="20"/>
        <v>0</v>
      </c>
      <c r="Z134" s="23">
        <f t="shared" si="21"/>
        <v>0.96969696969696972</v>
      </c>
      <c r="AA134" s="23">
        <f t="shared" si="22"/>
        <v>3.0303030303030304E-2</v>
      </c>
      <c r="AB134" s="23">
        <f t="shared" si="23"/>
        <v>0</v>
      </c>
      <c r="AC134" s="23">
        <f t="shared" si="24"/>
        <v>0</v>
      </c>
      <c r="AD134" s="23">
        <f t="shared" si="25"/>
        <v>0</v>
      </c>
      <c r="AF134" s="96" t="str">
        <f t="shared" si="26"/>
        <v>WIN</v>
      </c>
      <c r="AG134" s="96" t="str">
        <f t="shared" si="27"/>
        <v>WIN</v>
      </c>
      <c r="AH134" s="44"/>
      <c r="AI134" s="44"/>
      <c r="AJ134" s="44"/>
    </row>
    <row r="135" spans="1:36" x14ac:dyDescent="0.25">
      <c r="A135" s="1" t="s">
        <v>2</v>
      </c>
      <c r="B135" s="1" t="s">
        <v>224</v>
      </c>
      <c r="C135" s="1" t="s">
        <v>225</v>
      </c>
      <c r="D135" s="1" t="s">
        <v>140</v>
      </c>
      <c r="E135" s="1" t="str">
        <f t="shared" si="28"/>
        <v>BAU BAU-BUTON TENGAH</v>
      </c>
      <c r="F135" s="5">
        <f>TSEL!$G131</f>
        <v>23</v>
      </c>
      <c r="G135" s="5">
        <f>XL!$G131</f>
        <v>6</v>
      </c>
      <c r="H135" s="5">
        <f>INDOSAT!$G131</f>
        <v>3</v>
      </c>
      <c r="I135" s="5">
        <f>THREE!$G131</f>
        <v>0</v>
      </c>
      <c r="J135" s="5">
        <f>SMARTFREN!$G131</f>
        <v>0</v>
      </c>
      <c r="K135" s="5">
        <f>TSEL!$H131</f>
        <v>9</v>
      </c>
      <c r="L135" s="5">
        <f>XL!$H131</f>
        <v>6</v>
      </c>
      <c r="M135" s="5">
        <f>INDOSAT!$H131</f>
        <v>3</v>
      </c>
      <c r="N135" s="5">
        <f>THREE!$H131</f>
        <v>0</v>
      </c>
      <c r="O135" s="5">
        <f>SMARTFREN!$H131</f>
        <v>0</v>
      </c>
      <c r="P135" s="5">
        <f>TSEL!$I131</f>
        <v>21</v>
      </c>
      <c r="Q135" s="5">
        <f>XL!$I131</f>
        <v>1</v>
      </c>
      <c r="R135" s="5">
        <f>INDOSAT!$I131</f>
        <v>3</v>
      </c>
      <c r="S135" s="5">
        <f>THREE!$I131</f>
        <v>0</v>
      </c>
      <c r="T135" s="5">
        <f>SMARTFREN!$I131</f>
        <v>0</v>
      </c>
      <c r="U135" s="5">
        <f t="shared" ref="U135:U198" si="29">F135+K135+P135</f>
        <v>53</v>
      </c>
      <c r="V135" s="5">
        <f t="shared" ref="V135:V198" si="30">G135+L135+Q135</f>
        <v>13</v>
      </c>
      <c r="W135" s="5">
        <f t="shared" ref="W135:W198" si="31">H135+M135+R135</f>
        <v>9</v>
      </c>
      <c r="X135" s="5">
        <f t="shared" ref="X135:X198" si="32">I135+N135+S135</f>
        <v>0</v>
      </c>
      <c r="Y135" s="5">
        <f t="shared" ref="Y135:Y198" si="33">J135+O135+T135</f>
        <v>0</v>
      </c>
      <c r="Z135" s="23">
        <f t="shared" ref="Z135:Z198" si="34">U135/SUM($U135:$Y135)</f>
        <v>0.70666666666666667</v>
      </c>
      <c r="AA135" s="23">
        <f t="shared" ref="AA135:AA198" si="35">V135/SUM($U135:$Y135)</f>
        <v>0.17333333333333334</v>
      </c>
      <c r="AB135" s="23">
        <f t="shared" ref="AB135:AB198" si="36">W135/SUM($U135:$Y135)</f>
        <v>0.12</v>
      </c>
      <c r="AC135" s="23">
        <f t="shared" ref="AC135:AC198" si="37">X135/SUM($U135:$Y135)</f>
        <v>0</v>
      </c>
      <c r="AD135" s="23">
        <f t="shared" ref="AD135:AD198" si="38">Y135/SUM($U135:$Y135)</f>
        <v>0</v>
      </c>
      <c r="AF135" s="96" t="str">
        <f t="shared" ref="AF135:AF198" si="39">IF((MAX(P135:T135)=P135),"WIN","LOSE")</f>
        <v>WIN</v>
      </c>
      <c r="AG135" s="96" t="str">
        <f t="shared" ref="AG135:AG198" si="40">IF((MAX(U135:Y135)=U135),"WIN","LOSE")</f>
        <v>WIN</v>
      </c>
      <c r="AH135" s="44"/>
      <c r="AI135" s="44"/>
      <c r="AJ135" s="44"/>
    </row>
    <row r="136" spans="1:36" x14ac:dyDescent="0.25">
      <c r="A136" s="1" t="s">
        <v>2</v>
      </c>
      <c r="B136" s="1" t="s">
        <v>224</v>
      </c>
      <c r="C136" s="1" t="s">
        <v>225</v>
      </c>
      <c r="D136" s="1" t="s">
        <v>141</v>
      </c>
      <c r="E136" s="1" t="str">
        <f t="shared" si="28"/>
        <v>BAU BAU-BUTON UTARA</v>
      </c>
      <c r="F136" s="5">
        <f>TSEL!$G132</f>
        <v>11</v>
      </c>
      <c r="G136" s="5">
        <f>XL!$G132</f>
        <v>0</v>
      </c>
      <c r="H136" s="5">
        <f>INDOSAT!$G132</f>
        <v>1</v>
      </c>
      <c r="I136" s="5">
        <f>THREE!$G132</f>
        <v>0</v>
      </c>
      <c r="J136" s="5">
        <f>SMARTFREN!$G132</f>
        <v>0</v>
      </c>
      <c r="K136" s="5">
        <f>TSEL!$H132</f>
        <v>9</v>
      </c>
      <c r="L136" s="5">
        <f>XL!$H132</f>
        <v>0</v>
      </c>
      <c r="M136" s="5">
        <f>INDOSAT!$H132</f>
        <v>0</v>
      </c>
      <c r="N136" s="5">
        <f>THREE!$H132</f>
        <v>0</v>
      </c>
      <c r="O136" s="5">
        <f>SMARTFREN!$H132</f>
        <v>0</v>
      </c>
      <c r="P136" s="5">
        <f>TSEL!$I132</f>
        <v>10</v>
      </c>
      <c r="Q136" s="5">
        <f>XL!$I132</f>
        <v>0</v>
      </c>
      <c r="R136" s="5">
        <f>INDOSAT!$I132</f>
        <v>0</v>
      </c>
      <c r="S136" s="5">
        <f>THREE!$I132</f>
        <v>0</v>
      </c>
      <c r="T136" s="5">
        <f>SMARTFREN!$I132</f>
        <v>0</v>
      </c>
      <c r="U136" s="5">
        <f t="shared" si="29"/>
        <v>30</v>
      </c>
      <c r="V136" s="5">
        <f t="shared" si="30"/>
        <v>0</v>
      </c>
      <c r="W136" s="5">
        <f t="shared" si="31"/>
        <v>1</v>
      </c>
      <c r="X136" s="5">
        <f t="shared" si="32"/>
        <v>0</v>
      </c>
      <c r="Y136" s="5">
        <f t="shared" si="33"/>
        <v>0</v>
      </c>
      <c r="Z136" s="23">
        <f t="shared" si="34"/>
        <v>0.967741935483871</v>
      </c>
      <c r="AA136" s="23">
        <f t="shared" si="35"/>
        <v>0</v>
      </c>
      <c r="AB136" s="23">
        <f t="shared" si="36"/>
        <v>3.2258064516129031E-2</v>
      </c>
      <c r="AC136" s="23">
        <f t="shared" si="37"/>
        <v>0</v>
      </c>
      <c r="AD136" s="23">
        <f t="shared" si="38"/>
        <v>0</v>
      </c>
      <c r="AF136" s="96" t="str">
        <f t="shared" si="39"/>
        <v>WIN</v>
      </c>
      <c r="AG136" s="96" t="str">
        <f t="shared" si="40"/>
        <v>WIN</v>
      </c>
      <c r="AH136" s="44"/>
      <c r="AI136" s="44"/>
      <c r="AJ136" s="44"/>
    </row>
    <row r="137" spans="1:36" x14ac:dyDescent="0.25">
      <c r="A137" s="1" t="s">
        <v>2</v>
      </c>
      <c r="B137" s="1" t="s">
        <v>226</v>
      </c>
      <c r="C137" s="1" t="s">
        <v>226</v>
      </c>
      <c r="D137" s="1" t="s">
        <v>142</v>
      </c>
      <c r="E137" s="1" t="str">
        <f t="shared" si="28"/>
        <v>PALU-DONGGALA</v>
      </c>
      <c r="F137" s="5">
        <f>TSEL!$G133</f>
        <v>63</v>
      </c>
      <c r="G137" s="5">
        <f>XL!$G133</f>
        <v>7</v>
      </c>
      <c r="H137" s="5">
        <f>INDOSAT!$G133</f>
        <v>12</v>
      </c>
      <c r="I137" s="5">
        <f>THREE!$G133</f>
        <v>0</v>
      </c>
      <c r="J137" s="5">
        <f>SMARTFREN!$G133</f>
        <v>0</v>
      </c>
      <c r="K137" s="5">
        <f>TSEL!$H133</f>
        <v>39</v>
      </c>
      <c r="L137" s="5">
        <f>XL!$H133</f>
        <v>10</v>
      </c>
      <c r="M137" s="5">
        <f>INDOSAT!$H133</f>
        <v>12</v>
      </c>
      <c r="N137" s="5">
        <f>THREE!$H133</f>
        <v>0</v>
      </c>
      <c r="O137" s="5">
        <f>SMARTFREN!$H133</f>
        <v>0</v>
      </c>
      <c r="P137" s="5">
        <f>TSEL!$I133</f>
        <v>58</v>
      </c>
      <c r="Q137" s="5">
        <f>XL!$I133</f>
        <v>9</v>
      </c>
      <c r="R137" s="5">
        <f>INDOSAT!$I133</f>
        <v>12</v>
      </c>
      <c r="S137" s="5">
        <f>THREE!$I133</f>
        <v>0</v>
      </c>
      <c r="T137" s="5">
        <f>SMARTFREN!$I133</f>
        <v>0</v>
      </c>
      <c r="U137" s="5">
        <f t="shared" si="29"/>
        <v>160</v>
      </c>
      <c r="V137" s="5">
        <f t="shared" si="30"/>
        <v>26</v>
      </c>
      <c r="W137" s="5">
        <f t="shared" si="31"/>
        <v>36</v>
      </c>
      <c r="X137" s="5">
        <f t="shared" si="32"/>
        <v>0</v>
      </c>
      <c r="Y137" s="5">
        <f t="shared" si="33"/>
        <v>0</v>
      </c>
      <c r="Z137" s="23">
        <f t="shared" si="34"/>
        <v>0.72072072072072069</v>
      </c>
      <c r="AA137" s="23">
        <f t="shared" si="35"/>
        <v>0.11711711711711711</v>
      </c>
      <c r="AB137" s="23">
        <f t="shared" si="36"/>
        <v>0.16216216216216217</v>
      </c>
      <c r="AC137" s="23">
        <f t="shared" si="37"/>
        <v>0</v>
      </c>
      <c r="AD137" s="23">
        <f t="shared" si="38"/>
        <v>0</v>
      </c>
      <c r="AF137" s="96" t="str">
        <f t="shared" si="39"/>
        <v>WIN</v>
      </c>
      <c r="AG137" s="96" t="str">
        <f t="shared" si="40"/>
        <v>WIN</v>
      </c>
      <c r="AH137" s="44"/>
      <c r="AI137" s="44"/>
      <c r="AJ137" s="44"/>
    </row>
    <row r="138" spans="1:36" x14ac:dyDescent="0.25">
      <c r="A138" s="1" t="s">
        <v>2</v>
      </c>
      <c r="B138" s="1" t="s">
        <v>227</v>
      </c>
      <c r="C138" s="1" t="s">
        <v>227</v>
      </c>
      <c r="D138" s="1" t="s">
        <v>143</v>
      </c>
      <c r="E138" s="1" t="str">
        <f t="shared" si="28"/>
        <v>PARE-PARE-ENREKANG</v>
      </c>
      <c r="F138" s="5">
        <f>TSEL!$G134</f>
        <v>50</v>
      </c>
      <c r="G138" s="5">
        <f>XL!$G134</f>
        <v>6</v>
      </c>
      <c r="H138" s="5">
        <f>INDOSAT!$G134</f>
        <v>10</v>
      </c>
      <c r="I138" s="5">
        <f>THREE!$G134</f>
        <v>18</v>
      </c>
      <c r="J138" s="5">
        <f>SMARTFREN!$G134</f>
        <v>0</v>
      </c>
      <c r="K138" s="5">
        <f>TSEL!$H134</f>
        <v>38</v>
      </c>
      <c r="L138" s="5">
        <f>XL!$H134</f>
        <v>6</v>
      </c>
      <c r="M138" s="5">
        <f>INDOSAT!$H134</f>
        <v>15</v>
      </c>
      <c r="N138" s="5">
        <f>THREE!$H134</f>
        <v>5</v>
      </c>
      <c r="O138" s="5">
        <f>SMARTFREN!$H134</f>
        <v>0</v>
      </c>
      <c r="P138" s="5">
        <f>TSEL!$I134</f>
        <v>47</v>
      </c>
      <c r="Q138" s="5">
        <f>XL!$I134</f>
        <v>3</v>
      </c>
      <c r="R138" s="5">
        <f>INDOSAT!$I134</f>
        <v>15</v>
      </c>
      <c r="S138" s="5">
        <f>THREE!$I134</f>
        <v>21</v>
      </c>
      <c r="T138" s="5">
        <f>SMARTFREN!$I134</f>
        <v>4</v>
      </c>
      <c r="U138" s="5">
        <f t="shared" si="29"/>
        <v>135</v>
      </c>
      <c r="V138" s="5">
        <f t="shared" si="30"/>
        <v>15</v>
      </c>
      <c r="W138" s="5">
        <f t="shared" si="31"/>
        <v>40</v>
      </c>
      <c r="X138" s="5">
        <f t="shared" si="32"/>
        <v>44</v>
      </c>
      <c r="Y138" s="5">
        <f t="shared" si="33"/>
        <v>4</v>
      </c>
      <c r="Z138" s="23">
        <f t="shared" si="34"/>
        <v>0.5672268907563025</v>
      </c>
      <c r="AA138" s="23">
        <f t="shared" si="35"/>
        <v>6.3025210084033612E-2</v>
      </c>
      <c r="AB138" s="23">
        <f t="shared" si="36"/>
        <v>0.16806722689075632</v>
      </c>
      <c r="AC138" s="23">
        <f t="shared" si="37"/>
        <v>0.18487394957983194</v>
      </c>
      <c r="AD138" s="23">
        <f t="shared" si="38"/>
        <v>1.680672268907563E-2</v>
      </c>
      <c r="AF138" s="96" t="str">
        <f t="shared" si="39"/>
        <v>WIN</v>
      </c>
      <c r="AG138" s="96" t="str">
        <f t="shared" si="40"/>
        <v>WIN</v>
      </c>
      <c r="AH138" s="44"/>
      <c r="AI138" s="44"/>
      <c r="AJ138" s="44"/>
    </row>
    <row r="139" spans="1:36" x14ac:dyDescent="0.25">
      <c r="A139" s="1" t="s">
        <v>2</v>
      </c>
      <c r="B139" s="1" t="s">
        <v>3</v>
      </c>
      <c r="C139" s="1" t="s">
        <v>3</v>
      </c>
      <c r="D139" s="1" t="s">
        <v>3</v>
      </c>
      <c r="E139" s="1" t="str">
        <f t="shared" ref="E139:E171" si="41">C139&amp;"-"&amp;D139</f>
        <v>GORONTALO-GORONTALO</v>
      </c>
      <c r="F139" s="5">
        <f>TSEL!$G135</f>
        <v>94</v>
      </c>
      <c r="G139" s="5">
        <f>XL!$G135</f>
        <v>12</v>
      </c>
      <c r="H139" s="5">
        <f>INDOSAT!$G135</f>
        <v>10</v>
      </c>
      <c r="I139" s="5">
        <f>THREE!$G135</f>
        <v>0</v>
      </c>
      <c r="J139" s="5">
        <f>SMARTFREN!$G135</f>
        <v>0</v>
      </c>
      <c r="K139" s="5">
        <f>TSEL!$H135</f>
        <v>79</v>
      </c>
      <c r="L139" s="5">
        <f>XL!$H135</f>
        <v>33</v>
      </c>
      <c r="M139" s="5">
        <f>INDOSAT!$H135</f>
        <v>13</v>
      </c>
      <c r="N139" s="5">
        <f>THREE!$H135</f>
        <v>0</v>
      </c>
      <c r="O139" s="5">
        <f>SMARTFREN!$H135</f>
        <v>0</v>
      </c>
      <c r="P139" s="5">
        <f>TSEL!$I135</f>
        <v>92</v>
      </c>
      <c r="Q139" s="5">
        <f>XL!$I135</f>
        <v>29</v>
      </c>
      <c r="R139" s="5">
        <f>INDOSAT!$I135</f>
        <v>13</v>
      </c>
      <c r="S139" s="5">
        <f>THREE!$I135</f>
        <v>55</v>
      </c>
      <c r="T139" s="5">
        <f>SMARTFREN!$I135</f>
        <v>0</v>
      </c>
      <c r="U139" s="5">
        <f t="shared" si="29"/>
        <v>265</v>
      </c>
      <c r="V139" s="5">
        <f t="shared" si="30"/>
        <v>74</v>
      </c>
      <c r="W139" s="5">
        <f t="shared" si="31"/>
        <v>36</v>
      </c>
      <c r="X139" s="5">
        <f t="shared" si="32"/>
        <v>55</v>
      </c>
      <c r="Y139" s="5">
        <f t="shared" si="33"/>
        <v>0</v>
      </c>
      <c r="Z139" s="23">
        <f t="shared" si="34"/>
        <v>0.61627906976744184</v>
      </c>
      <c r="AA139" s="23">
        <f t="shared" si="35"/>
        <v>0.17209302325581396</v>
      </c>
      <c r="AB139" s="23">
        <f t="shared" si="36"/>
        <v>8.3720930232558138E-2</v>
      </c>
      <c r="AC139" s="23">
        <f t="shared" si="37"/>
        <v>0.12790697674418605</v>
      </c>
      <c r="AD139" s="23">
        <f t="shared" si="38"/>
        <v>0</v>
      </c>
      <c r="AF139" s="96" t="str">
        <f t="shared" si="39"/>
        <v>WIN</v>
      </c>
      <c r="AG139" s="96" t="str">
        <f t="shared" si="40"/>
        <v>WIN</v>
      </c>
      <c r="AH139" s="44"/>
      <c r="AI139" s="44"/>
      <c r="AJ139" s="44"/>
    </row>
    <row r="140" spans="1:36" x14ac:dyDescent="0.25">
      <c r="A140" s="1" t="s">
        <v>2</v>
      </c>
      <c r="B140" s="1" t="s">
        <v>3</v>
      </c>
      <c r="C140" s="1" t="s">
        <v>3</v>
      </c>
      <c r="D140" s="1" t="s">
        <v>144</v>
      </c>
      <c r="E140" s="1" t="str">
        <f t="shared" si="41"/>
        <v>GORONTALO-GORONTALO UTARA</v>
      </c>
      <c r="F140" s="5">
        <f>TSEL!$G136</f>
        <v>32</v>
      </c>
      <c r="G140" s="5">
        <f>XL!$G136</f>
        <v>3</v>
      </c>
      <c r="H140" s="5">
        <f>INDOSAT!$G136</f>
        <v>1</v>
      </c>
      <c r="I140" s="5">
        <f>THREE!$G136</f>
        <v>0</v>
      </c>
      <c r="J140" s="5">
        <f>SMARTFREN!$G136</f>
        <v>0</v>
      </c>
      <c r="K140" s="5">
        <f>TSEL!$H136</f>
        <v>18</v>
      </c>
      <c r="L140" s="5">
        <f>XL!$H136</f>
        <v>5</v>
      </c>
      <c r="M140" s="5">
        <f>INDOSAT!$H136</f>
        <v>3</v>
      </c>
      <c r="N140" s="5">
        <f>THREE!$H136</f>
        <v>0</v>
      </c>
      <c r="O140" s="5">
        <f>SMARTFREN!$H136</f>
        <v>0</v>
      </c>
      <c r="P140" s="5">
        <f>TSEL!$I136</f>
        <v>31</v>
      </c>
      <c r="Q140" s="5">
        <f>XL!$I136</f>
        <v>2</v>
      </c>
      <c r="R140" s="5">
        <f>INDOSAT!$I136</f>
        <v>3</v>
      </c>
      <c r="S140" s="5">
        <f>THREE!$I136</f>
        <v>18</v>
      </c>
      <c r="T140" s="5">
        <f>SMARTFREN!$I136</f>
        <v>0</v>
      </c>
      <c r="U140" s="5">
        <f t="shared" si="29"/>
        <v>81</v>
      </c>
      <c r="V140" s="5">
        <f t="shared" si="30"/>
        <v>10</v>
      </c>
      <c r="W140" s="5">
        <f t="shared" si="31"/>
        <v>7</v>
      </c>
      <c r="X140" s="5">
        <f t="shared" si="32"/>
        <v>18</v>
      </c>
      <c r="Y140" s="5">
        <f t="shared" si="33"/>
        <v>0</v>
      </c>
      <c r="Z140" s="23">
        <f t="shared" si="34"/>
        <v>0.69827586206896552</v>
      </c>
      <c r="AA140" s="23">
        <f t="shared" si="35"/>
        <v>8.6206896551724144E-2</v>
      </c>
      <c r="AB140" s="23">
        <f t="shared" si="36"/>
        <v>6.0344827586206899E-2</v>
      </c>
      <c r="AC140" s="23">
        <f t="shared" si="37"/>
        <v>0.15517241379310345</v>
      </c>
      <c r="AD140" s="23">
        <f t="shared" si="38"/>
        <v>0</v>
      </c>
      <c r="AF140" s="96" t="str">
        <f t="shared" si="39"/>
        <v>WIN</v>
      </c>
      <c r="AG140" s="96" t="str">
        <f t="shared" si="40"/>
        <v>WIN</v>
      </c>
      <c r="AH140" s="44"/>
      <c r="AI140" s="44"/>
      <c r="AJ140" s="44"/>
    </row>
    <row r="141" spans="1:36" x14ac:dyDescent="0.25">
      <c r="A141" s="1" t="s">
        <v>2</v>
      </c>
      <c r="B141" s="1" t="s">
        <v>232</v>
      </c>
      <c r="C141" s="1" t="s">
        <v>145</v>
      </c>
      <c r="D141" s="1" t="s">
        <v>145</v>
      </c>
      <c r="E141" s="1" t="str">
        <f t="shared" si="41"/>
        <v>GOWA-GOWA</v>
      </c>
      <c r="F141" s="5">
        <f>TSEL!$G137</f>
        <v>142</v>
      </c>
      <c r="G141" s="5">
        <f>XL!$G137</f>
        <v>22</v>
      </c>
      <c r="H141" s="5">
        <f>INDOSAT!$G137</f>
        <v>63</v>
      </c>
      <c r="I141" s="5">
        <f>THREE!$G137</f>
        <v>52</v>
      </c>
      <c r="J141" s="5">
        <f>SMARTFREN!$G137</f>
        <v>0</v>
      </c>
      <c r="K141" s="5">
        <f>TSEL!$H137</f>
        <v>132</v>
      </c>
      <c r="L141" s="5">
        <f>XL!$H137</f>
        <v>60</v>
      </c>
      <c r="M141" s="5">
        <f>INDOSAT!$H137</f>
        <v>89</v>
      </c>
      <c r="N141" s="5">
        <f>THREE!$H137</f>
        <v>40</v>
      </c>
      <c r="O141" s="5">
        <f>SMARTFREN!$H137</f>
        <v>0</v>
      </c>
      <c r="P141" s="5">
        <f>TSEL!$I137</f>
        <v>143</v>
      </c>
      <c r="Q141" s="5">
        <f>XL!$I137</f>
        <v>43</v>
      </c>
      <c r="R141" s="5">
        <f>INDOSAT!$I137</f>
        <v>130</v>
      </c>
      <c r="S141" s="5">
        <f>THREE!$I137</f>
        <v>95</v>
      </c>
      <c r="T141" s="5">
        <f>SMARTFREN!$I137</f>
        <v>73</v>
      </c>
      <c r="U141" s="5">
        <f t="shared" si="29"/>
        <v>417</v>
      </c>
      <c r="V141" s="5">
        <f t="shared" si="30"/>
        <v>125</v>
      </c>
      <c r="W141" s="5">
        <f t="shared" si="31"/>
        <v>282</v>
      </c>
      <c r="X141" s="5">
        <f t="shared" si="32"/>
        <v>187</v>
      </c>
      <c r="Y141" s="5">
        <f t="shared" si="33"/>
        <v>73</v>
      </c>
      <c r="Z141" s="23">
        <f t="shared" si="34"/>
        <v>0.38468634686346864</v>
      </c>
      <c r="AA141" s="23">
        <f t="shared" si="35"/>
        <v>0.11531365313653137</v>
      </c>
      <c r="AB141" s="23">
        <f t="shared" si="36"/>
        <v>0.26014760147601473</v>
      </c>
      <c r="AC141" s="23">
        <f t="shared" si="37"/>
        <v>0.17250922509225092</v>
      </c>
      <c r="AD141" s="23">
        <f t="shared" si="38"/>
        <v>6.7343173431734321E-2</v>
      </c>
      <c r="AF141" s="96" t="str">
        <f t="shared" si="39"/>
        <v>WIN</v>
      </c>
      <c r="AG141" s="96" t="str">
        <f t="shared" si="40"/>
        <v>WIN</v>
      </c>
      <c r="AH141" s="44"/>
      <c r="AI141" s="44"/>
      <c r="AJ141" s="44"/>
    </row>
    <row r="142" spans="1:36" x14ac:dyDescent="0.25">
      <c r="A142" s="1" t="s">
        <v>2</v>
      </c>
      <c r="B142" s="1" t="s">
        <v>229</v>
      </c>
      <c r="C142" s="1" t="s">
        <v>228</v>
      </c>
      <c r="D142" s="1" t="s">
        <v>146</v>
      </c>
      <c r="E142" s="1" t="str">
        <f t="shared" si="41"/>
        <v>TERNATE-HALMAHERA BARAT</v>
      </c>
      <c r="F142" s="5">
        <f>TSEL!$G138</f>
        <v>12</v>
      </c>
      <c r="G142" s="5">
        <f>XL!$G138</f>
        <v>0</v>
      </c>
      <c r="H142" s="5">
        <f>INDOSAT!$G138</f>
        <v>7</v>
      </c>
      <c r="I142" s="5">
        <f>THREE!$G138</f>
        <v>0</v>
      </c>
      <c r="J142" s="5">
        <f>SMARTFREN!$G138</f>
        <v>0</v>
      </c>
      <c r="K142" s="5">
        <f>TSEL!$H138</f>
        <v>9</v>
      </c>
      <c r="L142" s="5">
        <f>XL!$H138</f>
        <v>0</v>
      </c>
      <c r="M142" s="5">
        <f>INDOSAT!$H138</f>
        <v>3</v>
      </c>
      <c r="N142" s="5">
        <f>THREE!$H138</f>
        <v>0</v>
      </c>
      <c r="O142" s="5">
        <f>SMARTFREN!$H138</f>
        <v>0</v>
      </c>
      <c r="P142" s="5">
        <f>TSEL!$I138</f>
        <v>10</v>
      </c>
      <c r="Q142" s="5">
        <f>XL!$I138</f>
        <v>0</v>
      </c>
      <c r="R142" s="5">
        <f>INDOSAT!$I138</f>
        <v>3</v>
      </c>
      <c r="S142" s="5">
        <f>THREE!$I138</f>
        <v>0</v>
      </c>
      <c r="T142" s="5">
        <f>SMARTFREN!$I138</f>
        <v>0</v>
      </c>
      <c r="U142" s="5">
        <f t="shared" si="29"/>
        <v>31</v>
      </c>
      <c r="V142" s="5">
        <f t="shared" si="30"/>
        <v>0</v>
      </c>
      <c r="W142" s="5">
        <f t="shared" si="31"/>
        <v>13</v>
      </c>
      <c r="X142" s="5">
        <f t="shared" si="32"/>
        <v>0</v>
      </c>
      <c r="Y142" s="5">
        <f t="shared" si="33"/>
        <v>0</v>
      </c>
      <c r="Z142" s="23">
        <f t="shared" si="34"/>
        <v>0.70454545454545459</v>
      </c>
      <c r="AA142" s="23">
        <f t="shared" si="35"/>
        <v>0</v>
      </c>
      <c r="AB142" s="23">
        <f t="shared" si="36"/>
        <v>0.29545454545454547</v>
      </c>
      <c r="AC142" s="23">
        <f t="shared" si="37"/>
        <v>0</v>
      </c>
      <c r="AD142" s="23">
        <f t="shared" si="38"/>
        <v>0</v>
      </c>
      <c r="AF142" s="96" t="str">
        <f t="shared" si="39"/>
        <v>WIN</v>
      </c>
      <c r="AG142" s="96" t="str">
        <f t="shared" si="40"/>
        <v>WIN</v>
      </c>
      <c r="AH142" s="44"/>
      <c r="AI142" s="44"/>
      <c r="AJ142" s="44"/>
    </row>
    <row r="143" spans="1:36" x14ac:dyDescent="0.25">
      <c r="A143" s="1" t="s">
        <v>2</v>
      </c>
      <c r="B143" s="1" t="s">
        <v>229</v>
      </c>
      <c r="C143" s="1" t="s">
        <v>228</v>
      </c>
      <c r="D143" s="1" t="s">
        <v>147</v>
      </c>
      <c r="E143" s="1" t="str">
        <f t="shared" si="41"/>
        <v>TERNATE-HALMAHERA SELATAN</v>
      </c>
      <c r="F143" s="5">
        <f>TSEL!$G139</f>
        <v>42</v>
      </c>
      <c r="G143" s="5">
        <f>XL!$G139</f>
        <v>0</v>
      </c>
      <c r="H143" s="5">
        <f>INDOSAT!$G139</f>
        <v>2</v>
      </c>
      <c r="I143" s="5">
        <f>THREE!$G139</f>
        <v>0</v>
      </c>
      <c r="J143" s="5">
        <f>SMARTFREN!$G139</f>
        <v>0</v>
      </c>
      <c r="K143" s="5">
        <f>TSEL!$H139</f>
        <v>24</v>
      </c>
      <c r="L143" s="5">
        <f>XL!$H139</f>
        <v>0</v>
      </c>
      <c r="M143" s="5">
        <f>INDOSAT!$H139</f>
        <v>0</v>
      </c>
      <c r="N143" s="5">
        <f>THREE!$H139</f>
        <v>0</v>
      </c>
      <c r="O143" s="5">
        <f>SMARTFREN!$H139</f>
        <v>0</v>
      </c>
      <c r="P143" s="5">
        <f>TSEL!$I139</f>
        <v>38</v>
      </c>
      <c r="Q143" s="5">
        <f>XL!$I139</f>
        <v>0</v>
      </c>
      <c r="R143" s="5">
        <f>INDOSAT!$I139</f>
        <v>0</v>
      </c>
      <c r="S143" s="5">
        <f>THREE!$I139</f>
        <v>0</v>
      </c>
      <c r="T143" s="5">
        <f>SMARTFREN!$I139</f>
        <v>0</v>
      </c>
      <c r="U143" s="5">
        <f t="shared" si="29"/>
        <v>104</v>
      </c>
      <c r="V143" s="5">
        <f t="shared" si="30"/>
        <v>0</v>
      </c>
      <c r="W143" s="5">
        <f t="shared" si="31"/>
        <v>2</v>
      </c>
      <c r="X143" s="5">
        <f t="shared" si="32"/>
        <v>0</v>
      </c>
      <c r="Y143" s="5">
        <f t="shared" si="33"/>
        <v>0</v>
      </c>
      <c r="Z143" s="23">
        <f t="shared" si="34"/>
        <v>0.98113207547169812</v>
      </c>
      <c r="AA143" s="23">
        <f t="shared" si="35"/>
        <v>0</v>
      </c>
      <c r="AB143" s="23">
        <f t="shared" si="36"/>
        <v>1.8867924528301886E-2</v>
      </c>
      <c r="AC143" s="23">
        <f t="shared" si="37"/>
        <v>0</v>
      </c>
      <c r="AD143" s="23">
        <f t="shared" si="38"/>
        <v>0</v>
      </c>
      <c r="AF143" s="96" t="str">
        <f t="shared" si="39"/>
        <v>WIN</v>
      </c>
      <c r="AG143" s="96" t="str">
        <f t="shared" si="40"/>
        <v>WIN</v>
      </c>
      <c r="AH143" s="44"/>
      <c r="AI143" s="44"/>
      <c r="AJ143" s="44"/>
    </row>
    <row r="144" spans="1:36" x14ac:dyDescent="0.25">
      <c r="A144" s="1" t="s">
        <v>2</v>
      </c>
      <c r="B144" s="1" t="s">
        <v>229</v>
      </c>
      <c r="C144" s="1" t="s">
        <v>228</v>
      </c>
      <c r="D144" s="1" t="s">
        <v>148</v>
      </c>
      <c r="E144" s="1" t="str">
        <f t="shared" si="41"/>
        <v>TERNATE-HALMAHERA TENGAH</v>
      </c>
      <c r="F144" s="5">
        <f>TSEL!$G140</f>
        <v>8</v>
      </c>
      <c r="G144" s="5">
        <f>XL!$G140</f>
        <v>0</v>
      </c>
      <c r="H144" s="5">
        <f>INDOSAT!$G140</f>
        <v>0</v>
      </c>
      <c r="I144" s="5">
        <f>THREE!$G140</f>
        <v>0</v>
      </c>
      <c r="J144" s="5">
        <f>SMARTFREN!$G140</f>
        <v>0</v>
      </c>
      <c r="K144" s="5">
        <f>TSEL!$H140</f>
        <v>3</v>
      </c>
      <c r="L144" s="5">
        <f>XL!$H140</f>
        <v>0</v>
      </c>
      <c r="M144" s="5">
        <f>INDOSAT!$H140</f>
        <v>0</v>
      </c>
      <c r="N144" s="5">
        <f>THREE!$H140</f>
        <v>0</v>
      </c>
      <c r="O144" s="5">
        <f>SMARTFREN!$H140</f>
        <v>0</v>
      </c>
      <c r="P144" s="5">
        <f>TSEL!$I140</f>
        <v>7</v>
      </c>
      <c r="Q144" s="5">
        <f>XL!$I140</f>
        <v>0</v>
      </c>
      <c r="R144" s="5">
        <f>INDOSAT!$I140</f>
        <v>0</v>
      </c>
      <c r="S144" s="5">
        <f>THREE!$I140</f>
        <v>0</v>
      </c>
      <c r="T144" s="5">
        <f>SMARTFREN!$I140</f>
        <v>0</v>
      </c>
      <c r="U144" s="5">
        <f t="shared" si="29"/>
        <v>18</v>
      </c>
      <c r="V144" s="5">
        <f t="shared" si="30"/>
        <v>0</v>
      </c>
      <c r="W144" s="5">
        <f t="shared" si="31"/>
        <v>0</v>
      </c>
      <c r="X144" s="5">
        <f t="shared" si="32"/>
        <v>0</v>
      </c>
      <c r="Y144" s="5">
        <f t="shared" si="33"/>
        <v>0</v>
      </c>
      <c r="Z144" s="23">
        <f t="shared" si="34"/>
        <v>1</v>
      </c>
      <c r="AA144" s="23">
        <f t="shared" si="35"/>
        <v>0</v>
      </c>
      <c r="AB144" s="23">
        <f t="shared" si="36"/>
        <v>0</v>
      </c>
      <c r="AC144" s="23">
        <f t="shared" si="37"/>
        <v>0</v>
      </c>
      <c r="AD144" s="23">
        <f t="shared" si="38"/>
        <v>0</v>
      </c>
      <c r="AF144" s="96" t="str">
        <f t="shared" si="39"/>
        <v>WIN</v>
      </c>
      <c r="AG144" s="96" t="str">
        <f t="shared" si="40"/>
        <v>WIN</v>
      </c>
      <c r="AH144" s="44"/>
      <c r="AI144" s="44"/>
      <c r="AJ144" s="44"/>
    </row>
    <row r="145" spans="1:36" x14ac:dyDescent="0.25">
      <c r="A145" s="1" t="s">
        <v>2</v>
      </c>
      <c r="B145" s="1" t="s">
        <v>229</v>
      </c>
      <c r="C145" s="1" t="s">
        <v>228</v>
      </c>
      <c r="D145" s="1" t="s">
        <v>149</v>
      </c>
      <c r="E145" s="1" t="str">
        <f t="shared" si="41"/>
        <v>TERNATE-HALMAHERA TIMUR</v>
      </c>
      <c r="F145" s="5">
        <f>TSEL!$G141</f>
        <v>18</v>
      </c>
      <c r="G145" s="5">
        <f>XL!$G141</f>
        <v>0</v>
      </c>
      <c r="H145" s="5">
        <f>INDOSAT!$G141</f>
        <v>1</v>
      </c>
      <c r="I145" s="5">
        <f>THREE!$G141</f>
        <v>0</v>
      </c>
      <c r="J145" s="5">
        <f>SMARTFREN!$G141</f>
        <v>0</v>
      </c>
      <c r="K145" s="5">
        <f>TSEL!$H141</f>
        <v>11</v>
      </c>
      <c r="L145" s="5">
        <f>XL!$H141</f>
        <v>0</v>
      </c>
      <c r="M145" s="5">
        <f>INDOSAT!$H141</f>
        <v>0</v>
      </c>
      <c r="N145" s="5">
        <f>THREE!$H141</f>
        <v>0</v>
      </c>
      <c r="O145" s="5">
        <f>SMARTFREN!$H141</f>
        <v>0</v>
      </c>
      <c r="P145" s="5">
        <f>TSEL!$I141</f>
        <v>15</v>
      </c>
      <c r="Q145" s="5">
        <f>XL!$I141</f>
        <v>0</v>
      </c>
      <c r="R145" s="5">
        <f>INDOSAT!$I141</f>
        <v>0</v>
      </c>
      <c r="S145" s="5">
        <f>THREE!$I141</f>
        <v>0</v>
      </c>
      <c r="T145" s="5">
        <f>SMARTFREN!$I141</f>
        <v>0</v>
      </c>
      <c r="U145" s="5">
        <f t="shared" si="29"/>
        <v>44</v>
      </c>
      <c r="V145" s="5">
        <f t="shared" si="30"/>
        <v>0</v>
      </c>
      <c r="W145" s="5">
        <f t="shared" si="31"/>
        <v>1</v>
      </c>
      <c r="X145" s="5">
        <f t="shared" si="32"/>
        <v>0</v>
      </c>
      <c r="Y145" s="5">
        <f t="shared" si="33"/>
        <v>0</v>
      </c>
      <c r="Z145" s="23">
        <f t="shared" si="34"/>
        <v>0.97777777777777775</v>
      </c>
      <c r="AA145" s="23">
        <f t="shared" si="35"/>
        <v>0</v>
      </c>
      <c r="AB145" s="23">
        <f t="shared" si="36"/>
        <v>2.2222222222222223E-2</v>
      </c>
      <c r="AC145" s="23">
        <f t="shared" si="37"/>
        <v>0</v>
      </c>
      <c r="AD145" s="23">
        <f t="shared" si="38"/>
        <v>0</v>
      </c>
      <c r="AF145" s="96" t="str">
        <f t="shared" si="39"/>
        <v>WIN</v>
      </c>
      <c r="AG145" s="96" t="str">
        <f t="shared" si="40"/>
        <v>WIN</v>
      </c>
      <c r="AH145" s="44"/>
      <c r="AI145" s="44"/>
      <c r="AJ145" s="44"/>
    </row>
    <row r="146" spans="1:36" x14ac:dyDescent="0.25">
      <c r="A146" s="1" t="s">
        <v>2</v>
      </c>
      <c r="B146" s="1" t="s">
        <v>229</v>
      </c>
      <c r="C146" s="1" t="s">
        <v>228</v>
      </c>
      <c r="D146" s="1" t="s">
        <v>150</v>
      </c>
      <c r="E146" s="1" t="str">
        <f t="shared" si="41"/>
        <v>TERNATE-HALMAHERA UTARA</v>
      </c>
      <c r="F146" s="5">
        <f>TSEL!$G142</f>
        <v>40</v>
      </c>
      <c r="G146" s="5">
        <f>XL!$G142</f>
        <v>0</v>
      </c>
      <c r="H146" s="5">
        <f>INDOSAT!$G142</f>
        <v>9</v>
      </c>
      <c r="I146" s="5">
        <f>THREE!$G142</f>
        <v>0</v>
      </c>
      <c r="J146" s="5">
        <f>SMARTFREN!$G142</f>
        <v>0</v>
      </c>
      <c r="K146" s="5">
        <f>TSEL!$H142</f>
        <v>32</v>
      </c>
      <c r="L146" s="5">
        <f>XL!$H142</f>
        <v>0</v>
      </c>
      <c r="M146" s="5">
        <f>INDOSAT!$H142</f>
        <v>0</v>
      </c>
      <c r="N146" s="5">
        <f>THREE!$H142</f>
        <v>0</v>
      </c>
      <c r="O146" s="5">
        <f>SMARTFREN!$H142</f>
        <v>0</v>
      </c>
      <c r="P146" s="5">
        <f>TSEL!$I142</f>
        <v>39</v>
      </c>
      <c r="Q146" s="5">
        <f>XL!$I142</f>
        <v>0</v>
      </c>
      <c r="R146" s="5">
        <f>INDOSAT!$I142</f>
        <v>0</v>
      </c>
      <c r="S146" s="5">
        <f>THREE!$I142</f>
        <v>0</v>
      </c>
      <c r="T146" s="5">
        <f>SMARTFREN!$I142</f>
        <v>0</v>
      </c>
      <c r="U146" s="5">
        <f t="shared" si="29"/>
        <v>111</v>
      </c>
      <c r="V146" s="5">
        <f t="shared" si="30"/>
        <v>0</v>
      </c>
      <c r="W146" s="5">
        <f t="shared" si="31"/>
        <v>9</v>
      </c>
      <c r="X146" s="5">
        <f t="shared" si="32"/>
        <v>0</v>
      </c>
      <c r="Y146" s="5">
        <f t="shared" si="33"/>
        <v>0</v>
      </c>
      <c r="Z146" s="23">
        <f t="shared" si="34"/>
        <v>0.92500000000000004</v>
      </c>
      <c r="AA146" s="23">
        <f t="shared" si="35"/>
        <v>0</v>
      </c>
      <c r="AB146" s="23">
        <f t="shared" si="36"/>
        <v>7.4999999999999997E-2</v>
      </c>
      <c r="AC146" s="23">
        <f t="shared" si="37"/>
        <v>0</v>
      </c>
      <c r="AD146" s="23">
        <f t="shared" si="38"/>
        <v>0</v>
      </c>
      <c r="AF146" s="96" t="str">
        <f t="shared" si="39"/>
        <v>WIN</v>
      </c>
      <c r="AG146" s="96" t="str">
        <f t="shared" si="40"/>
        <v>WIN</v>
      </c>
      <c r="AH146" s="44"/>
      <c r="AI146" s="44"/>
      <c r="AJ146" s="44"/>
    </row>
    <row r="147" spans="1:36" x14ac:dyDescent="0.25">
      <c r="A147" s="1" t="s">
        <v>2</v>
      </c>
      <c r="B147" s="1" t="s">
        <v>232</v>
      </c>
      <c r="C147" s="1" t="s">
        <v>145</v>
      </c>
      <c r="D147" s="1" t="s">
        <v>151</v>
      </c>
      <c r="E147" s="1" t="str">
        <f t="shared" si="41"/>
        <v>GOWA-JENEPONTO</v>
      </c>
      <c r="F147" s="5">
        <f>TSEL!$G143</f>
        <v>77</v>
      </c>
      <c r="G147" s="5">
        <f>XL!$G143</f>
        <v>18</v>
      </c>
      <c r="H147" s="5">
        <f>INDOSAT!$G143</f>
        <v>23</v>
      </c>
      <c r="I147" s="5">
        <f>THREE!$G143</f>
        <v>22</v>
      </c>
      <c r="J147" s="5">
        <f>SMARTFREN!$G143</f>
        <v>0</v>
      </c>
      <c r="K147" s="5">
        <f>TSEL!$H143</f>
        <v>48</v>
      </c>
      <c r="L147" s="5">
        <f>XL!$H143</f>
        <v>29</v>
      </c>
      <c r="M147" s="5">
        <f>INDOSAT!$H143</f>
        <v>26</v>
      </c>
      <c r="N147" s="5">
        <f>THREE!$H143</f>
        <v>6</v>
      </c>
      <c r="O147" s="5">
        <f>SMARTFREN!$H143</f>
        <v>0</v>
      </c>
      <c r="P147" s="5">
        <f>TSEL!$I143</f>
        <v>69</v>
      </c>
      <c r="Q147" s="5">
        <f>XL!$I143</f>
        <v>24</v>
      </c>
      <c r="R147" s="5">
        <f>INDOSAT!$I143</f>
        <v>32</v>
      </c>
      <c r="S147" s="5">
        <f>THREE!$I143</f>
        <v>17</v>
      </c>
      <c r="T147" s="5">
        <f>SMARTFREN!$I143</f>
        <v>21</v>
      </c>
      <c r="U147" s="5">
        <f t="shared" si="29"/>
        <v>194</v>
      </c>
      <c r="V147" s="5">
        <f t="shared" si="30"/>
        <v>71</v>
      </c>
      <c r="W147" s="5">
        <f t="shared" si="31"/>
        <v>81</v>
      </c>
      <c r="X147" s="5">
        <f t="shared" si="32"/>
        <v>45</v>
      </c>
      <c r="Y147" s="5">
        <f t="shared" si="33"/>
        <v>21</v>
      </c>
      <c r="Z147" s="23">
        <f t="shared" si="34"/>
        <v>0.470873786407767</v>
      </c>
      <c r="AA147" s="23">
        <f t="shared" si="35"/>
        <v>0.17233009708737865</v>
      </c>
      <c r="AB147" s="23">
        <f t="shared" si="36"/>
        <v>0.19660194174757281</v>
      </c>
      <c r="AC147" s="23">
        <f t="shared" si="37"/>
        <v>0.10922330097087378</v>
      </c>
      <c r="AD147" s="23">
        <f t="shared" si="38"/>
        <v>5.0970873786407765E-2</v>
      </c>
      <c r="AF147" s="96" t="str">
        <f t="shared" si="39"/>
        <v>WIN</v>
      </c>
      <c r="AG147" s="96" t="str">
        <f t="shared" si="40"/>
        <v>WIN</v>
      </c>
      <c r="AH147" s="44"/>
      <c r="AI147" s="44"/>
      <c r="AJ147" s="44"/>
    </row>
    <row r="148" spans="1:36" x14ac:dyDescent="0.25">
      <c r="A148" s="1" t="s">
        <v>2</v>
      </c>
      <c r="B148" s="1" t="s">
        <v>229</v>
      </c>
      <c r="C148" s="1" t="s">
        <v>223</v>
      </c>
      <c r="D148" s="1" t="s">
        <v>152</v>
      </c>
      <c r="E148" s="1" t="str">
        <f t="shared" si="41"/>
        <v>BITUNG MINAHASA TALAUD-KEPULAUAN SANGIHE</v>
      </c>
      <c r="F148" s="5">
        <f>TSEL!$G144</f>
        <v>36</v>
      </c>
      <c r="G148" s="5">
        <f>XL!$G144</f>
        <v>0</v>
      </c>
      <c r="H148" s="5">
        <f>INDOSAT!$G144</f>
        <v>2</v>
      </c>
      <c r="I148" s="5">
        <f>THREE!$G144</f>
        <v>0</v>
      </c>
      <c r="J148" s="5">
        <f>SMARTFREN!$G144</f>
        <v>0</v>
      </c>
      <c r="K148" s="5">
        <f>TSEL!$H144</f>
        <v>19</v>
      </c>
      <c r="L148" s="5">
        <f>XL!$H144</f>
        <v>0</v>
      </c>
      <c r="M148" s="5">
        <f>INDOSAT!$H144</f>
        <v>0</v>
      </c>
      <c r="N148" s="5">
        <f>THREE!$H144</f>
        <v>0</v>
      </c>
      <c r="O148" s="5">
        <f>SMARTFREN!$H144</f>
        <v>0</v>
      </c>
      <c r="P148" s="5">
        <f>TSEL!$I144</f>
        <v>31</v>
      </c>
      <c r="Q148" s="5">
        <f>XL!$I144</f>
        <v>0</v>
      </c>
      <c r="R148" s="5">
        <f>INDOSAT!$I144</f>
        <v>0</v>
      </c>
      <c r="S148" s="5">
        <f>THREE!$I144</f>
        <v>0</v>
      </c>
      <c r="T148" s="5">
        <f>SMARTFREN!$I144</f>
        <v>0</v>
      </c>
      <c r="U148" s="5">
        <f t="shared" si="29"/>
        <v>86</v>
      </c>
      <c r="V148" s="5">
        <f t="shared" si="30"/>
        <v>0</v>
      </c>
      <c r="W148" s="5">
        <f t="shared" si="31"/>
        <v>2</v>
      </c>
      <c r="X148" s="5">
        <f t="shared" si="32"/>
        <v>0</v>
      </c>
      <c r="Y148" s="5">
        <f t="shared" si="33"/>
        <v>0</v>
      </c>
      <c r="Z148" s="23">
        <f t="shared" si="34"/>
        <v>0.97727272727272729</v>
      </c>
      <c r="AA148" s="23">
        <f t="shared" si="35"/>
        <v>0</v>
      </c>
      <c r="AB148" s="23">
        <f t="shared" si="36"/>
        <v>2.2727272727272728E-2</v>
      </c>
      <c r="AC148" s="23">
        <f t="shared" si="37"/>
        <v>0</v>
      </c>
      <c r="AD148" s="23">
        <f t="shared" si="38"/>
        <v>0</v>
      </c>
      <c r="AF148" s="96" t="str">
        <f t="shared" si="39"/>
        <v>WIN</v>
      </c>
      <c r="AG148" s="96" t="str">
        <f t="shared" si="40"/>
        <v>WIN</v>
      </c>
      <c r="AH148" s="44"/>
      <c r="AI148" s="44"/>
      <c r="AJ148" s="44"/>
    </row>
    <row r="149" spans="1:36" x14ac:dyDescent="0.25">
      <c r="A149" s="1" t="s">
        <v>2</v>
      </c>
      <c r="B149" s="1" t="s">
        <v>232</v>
      </c>
      <c r="C149" s="1" t="s">
        <v>221</v>
      </c>
      <c r="D149" s="1" t="s">
        <v>220</v>
      </c>
      <c r="E149" s="1" t="str">
        <f t="shared" si="41"/>
        <v>BONE BULUKUMBA-KEPULAUAN SELAYAR</v>
      </c>
      <c r="F149" s="5">
        <f>TSEL!$G145</f>
        <v>31</v>
      </c>
      <c r="G149" s="5">
        <f>XL!$G145</f>
        <v>7</v>
      </c>
      <c r="H149" s="5">
        <f>INDOSAT!$G145</f>
        <v>13</v>
      </c>
      <c r="I149" s="5">
        <f>THREE!$G145</f>
        <v>0</v>
      </c>
      <c r="J149" s="5">
        <f>SMARTFREN!$G145</f>
        <v>0</v>
      </c>
      <c r="K149" s="5">
        <f>TSEL!$H145</f>
        <v>13</v>
      </c>
      <c r="L149" s="5">
        <f>XL!$H145</f>
        <v>4</v>
      </c>
      <c r="M149" s="5">
        <f>INDOSAT!$H145</f>
        <v>15</v>
      </c>
      <c r="N149" s="5">
        <f>THREE!$H145</f>
        <v>0</v>
      </c>
      <c r="O149" s="5">
        <f>SMARTFREN!$H145</f>
        <v>0</v>
      </c>
      <c r="P149" s="5">
        <f>TSEL!$I145</f>
        <v>23</v>
      </c>
      <c r="Q149" s="5">
        <f>XL!$I145</f>
        <v>0</v>
      </c>
      <c r="R149" s="5">
        <f>INDOSAT!$I145</f>
        <v>15</v>
      </c>
      <c r="S149" s="5">
        <f>THREE!$I145</f>
        <v>0</v>
      </c>
      <c r="T149" s="5">
        <f>SMARTFREN!$I145</f>
        <v>0</v>
      </c>
      <c r="U149" s="5">
        <f t="shared" si="29"/>
        <v>67</v>
      </c>
      <c r="V149" s="5">
        <f t="shared" si="30"/>
        <v>11</v>
      </c>
      <c r="W149" s="5">
        <f t="shared" si="31"/>
        <v>43</v>
      </c>
      <c r="X149" s="5">
        <f t="shared" si="32"/>
        <v>0</v>
      </c>
      <c r="Y149" s="5">
        <f t="shared" si="33"/>
        <v>0</v>
      </c>
      <c r="Z149" s="23">
        <f t="shared" si="34"/>
        <v>0.55371900826446285</v>
      </c>
      <c r="AA149" s="23">
        <f t="shared" si="35"/>
        <v>9.0909090909090912E-2</v>
      </c>
      <c r="AB149" s="23">
        <f t="shared" si="36"/>
        <v>0.35537190082644626</v>
      </c>
      <c r="AC149" s="23">
        <f t="shared" si="37"/>
        <v>0</v>
      </c>
      <c r="AD149" s="23">
        <f t="shared" si="38"/>
        <v>0</v>
      </c>
      <c r="AF149" s="96" t="str">
        <f t="shared" si="39"/>
        <v>WIN</v>
      </c>
      <c r="AG149" s="96" t="str">
        <f t="shared" si="40"/>
        <v>WIN</v>
      </c>
      <c r="AH149" s="44"/>
      <c r="AI149" s="44"/>
      <c r="AJ149" s="44"/>
    </row>
    <row r="150" spans="1:36" x14ac:dyDescent="0.25">
      <c r="A150" s="1" t="s">
        <v>2</v>
      </c>
      <c r="B150" s="1" t="s">
        <v>229</v>
      </c>
      <c r="C150" s="1" t="s">
        <v>228</v>
      </c>
      <c r="D150" s="1" t="s">
        <v>153</v>
      </c>
      <c r="E150" s="1" t="str">
        <f t="shared" si="41"/>
        <v>TERNATE-KEPULAUAN SULA</v>
      </c>
      <c r="F150" s="5">
        <f>TSEL!$G146</f>
        <v>12</v>
      </c>
      <c r="G150" s="5">
        <f>XL!$G146</f>
        <v>0</v>
      </c>
      <c r="H150" s="5">
        <f>INDOSAT!$G146</f>
        <v>1</v>
      </c>
      <c r="I150" s="5">
        <f>THREE!$G146</f>
        <v>0</v>
      </c>
      <c r="J150" s="5">
        <f>SMARTFREN!$G146</f>
        <v>0</v>
      </c>
      <c r="K150" s="5">
        <f>TSEL!$H146</f>
        <v>6</v>
      </c>
      <c r="L150" s="5">
        <f>XL!$H146</f>
        <v>0</v>
      </c>
      <c r="M150" s="5">
        <f>INDOSAT!$H146</f>
        <v>0</v>
      </c>
      <c r="N150" s="5">
        <f>THREE!$H146</f>
        <v>0</v>
      </c>
      <c r="O150" s="5">
        <f>SMARTFREN!$H146</f>
        <v>0</v>
      </c>
      <c r="P150" s="5">
        <f>TSEL!$I146</f>
        <v>11</v>
      </c>
      <c r="Q150" s="5">
        <f>XL!$I146</f>
        <v>0</v>
      </c>
      <c r="R150" s="5">
        <f>INDOSAT!$I146</f>
        <v>0</v>
      </c>
      <c r="S150" s="5">
        <f>THREE!$I146</f>
        <v>0</v>
      </c>
      <c r="T150" s="5">
        <f>SMARTFREN!$I146</f>
        <v>0</v>
      </c>
      <c r="U150" s="5">
        <f t="shared" si="29"/>
        <v>29</v>
      </c>
      <c r="V150" s="5">
        <f t="shared" si="30"/>
        <v>0</v>
      </c>
      <c r="W150" s="5">
        <f t="shared" si="31"/>
        <v>1</v>
      </c>
      <c r="X150" s="5">
        <f t="shared" si="32"/>
        <v>0</v>
      </c>
      <c r="Y150" s="5">
        <f t="shared" si="33"/>
        <v>0</v>
      </c>
      <c r="Z150" s="23">
        <f t="shared" si="34"/>
        <v>0.96666666666666667</v>
      </c>
      <c r="AA150" s="23">
        <f t="shared" si="35"/>
        <v>0</v>
      </c>
      <c r="AB150" s="23">
        <f t="shared" si="36"/>
        <v>3.3333333333333333E-2</v>
      </c>
      <c r="AC150" s="23">
        <f t="shared" si="37"/>
        <v>0</v>
      </c>
      <c r="AD150" s="23">
        <f t="shared" si="38"/>
        <v>0</v>
      </c>
      <c r="AF150" s="96" t="str">
        <f t="shared" si="39"/>
        <v>WIN</v>
      </c>
      <c r="AG150" s="96" t="str">
        <f t="shared" si="40"/>
        <v>WIN</v>
      </c>
      <c r="AH150" s="44"/>
      <c r="AI150" s="44"/>
      <c r="AJ150" s="44"/>
    </row>
    <row r="151" spans="1:36" x14ac:dyDescent="0.25">
      <c r="A151" s="1" t="s">
        <v>2</v>
      </c>
      <c r="B151" s="1" t="s">
        <v>229</v>
      </c>
      <c r="C151" s="1" t="s">
        <v>223</v>
      </c>
      <c r="D151" s="1" t="s">
        <v>154</v>
      </c>
      <c r="E151" s="1" t="str">
        <f t="shared" si="41"/>
        <v>BITUNG MINAHASA TALAUD-KEPULAUAN TALAUD</v>
      </c>
      <c r="F151" s="5">
        <f>TSEL!$G147</f>
        <v>18</v>
      </c>
      <c r="G151" s="5">
        <f>XL!$G147</f>
        <v>0</v>
      </c>
      <c r="H151" s="5">
        <f>INDOSAT!$G147</f>
        <v>0</v>
      </c>
      <c r="I151" s="5">
        <f>THREE!$G147</f>
        <v>0</v>
      </c>
      <c r="J151" s="5">
        <f>SMARTFREN!$G147</f>
        <v>0</v>
      </c>
      <c r="K151" s="5">
        <f>TSEL!$H147</f>
        <v>10</v>
      </c>
      <c r="L151" s="5">
        <f>XL!$H147</f>
        <v>0</v>
      </c>
      <c r="M151" s="5">
        <f>INDOSAT!$H147</f>
        <v>0</v>
      </c>
      <c r="N151" s="5">
        <f>THREE!$H147</f>
        <v>0</v>
      </c>
      <c r="O151" s="5">
        <f>SMARTFREN!$H147</f>
        <v>0</v>
      </c>
      <c r="P151" s="5">
        <f>TSEL!$I147</f>
        <v>5</v>
      </c>
      <c r="Q151" s="5">
        <f>XL!$I147</f>
        <v>0</v>
      </c>
      <c r="R151" s="5">
        <f>INDOSAT!$I147</f>
        <v>0</v>
      </c>
      <c r="S151" s="5">
        <f>THREE!$I147</f>
        <v>0</v>
      </c>
      <c r="T151" s="5">
        <f>SMARTFREN!$I147</f>
        <v>0</v>
      </c>
      <c r="U151" s="5">
        <f t="shared" si="29"/>
        <v>33</v>
      </c>
      <c r="V151" s="5">
        <f t="shared" si="30"/>
        <v>0</v>
      </c>
      <c r="W151" s="5">
        <f t="shared" si="31"/>
        <v>0</v>
      </c>
      <c r="X151" s="5">
        <f t="shared" si="32"/>
        <v>0</v>
      </c>
      <c r="Y151" s="5">
        <f t="shared" si="33"/>
        <v>0</v>
      </c>
      <c r="Z151" s="23">
        <f t="shared" si="34"/>
        <v>1</v>
      </c>
      <c r="AA151" s="23">
        <f t="shared" si="35"/>
        <v>0</v>
      </c>
      <c r="AB151" s="23">
        <f t="shared" si="36"/>
        <v>0</v>
      </c>
      <c r="AC151" s="23">
        <f t="shared" si="37"/>
        <v>0</v>
      </c>
      <c r="AD151" s="23">
        <f t="shared" si="38"/>
        <v>0</v>
      </c>
      <c r="AF151" s="96" t="str">
        <f t="shared" si="39"/>
        <v>WIN</v>
      </c>
      <c r="AG151" s="96" t="str">
        <f t="shared" si="40"/>
        <v>WIN</v>
      </c>
      <c r="AH151" s="44"/>
      <c r="AI151" s="44"/>
      <c r="AJ151" s="44"/>
    </row>
    <row r="152" spans="1:36" x14ac:dyDescent="0.25">
      <c r="A152" s="117" t="s">
        <v>2</v>
      </c>
      <c r="B152" s="117" t="s">
        <v>224</v>
      </c>
      <c r="C152" s="117" t="s">
        <v>224</v>
      </c>
      <c r="D152" s="117" t="s">
        <v>155</v>
      </c>
      <c r="E152" s="117" t="str">
        <f t="shared" si="41"/>
        <v>KENDARI-KOLAKA</v>
      </c>
      <c r="F152" s="5">
        <f>TSEL!$G148</f>
        <v>29</v>
      </c>
      <c r="G152" s="5">
        <f>XL!$G148</f>
        <v>0</v>
      </c>
      <c r="H152" s="5">
        <f>INDOSAT!$G148</f>
        <v>5</v>
      </c>
      <c r="I152" s="5">
        <f>THREE!$G148</f>
        <v>0</v>
      </c>
      <c r="J152" s="5">
        <f>SMARTFREN!$G148</f>
        <v>0</v>
      </c>
      <c r="K152" s="5">
        <f>TSEL!$H148</f>
        <v>19</v>
      </c>
      <c r="L152" s="5">
        <f>XL!$H148</f>
        <v>4</v>
      </c>
      <c r="M152" s="5">
        <f>INDOSAT!$H148</f>
        <v>6</v>
      </c>
      <c r="N152" s="5">
        <f>THREE!$H148</f>
        <v>0</v>
      </c>
      <c r="O152" s="5">
        <f>SMARTFREN!$H148</f>
        <v>0</v>
      </c>
      <c r="P152" s="5">
        <f>TSEL!$I148</f>
        <v>28</v>
      </c>
      <c r="Q152" s="5">
        <f>XL!$I148</f>
        <v>1</v>
      </c>
      <c r="R152" s="5">
        <f>INDOSAT!$I148</f>
        <v>15</v>
      </c>
      <c r="S152" s="5">
        <f>THREE!$I148</f>
        <v>0</v>
      </c>
      <c r="T152" s="5">
        <f>SMARTFREN!$I148</f>
        <v>0</v>
      </c>
      <c r="U152" s="5">
        <f t="shared" si="29"/>
        <v>76</v>
      </c>
      <c r="V152" s="5">
        <f t="shared" si="30"/>
        <v>5</v>
      </c>
      <c r="W152" s="5">
        <f t="shared" si="31"/>
        <v>26</v>
      </c>
      <c r="X152" s="5">
        <f t="shared" si="32"/>
        <v>0</v>
      </c>
      <c r="Y152" s="5">
        <f t="shared" si="33"/>
        <v>0</v>
      </c>
      <c r="Z152" s="23">
        <f t="shared" si="34"/>
        <v>0.71028037383177567</v>
      </c>
      <c r="AA152" s="23">
        <f t="shared" si="35"/>
        <v>4.6728971962616821E-2</v>
      </c>
      <c r="AB152" s="23">
        <f t="shared" si="36"/>
        <v>0.24299065420560748</v>
      </c>
      <c r="AC152" s="23">
        <f t="shared" si="37"/>
        <v>0</v>
      </c>
      <c r="AD152" s="23">
        <f t="shared" si="38"/>
        <v>0</v>
      </c>
      <c r="AF152" s="96" t="str">
        <f t="shared" si="39"/>
        <v>WIN</v>
      </c>
      <c r="AG152" s="96" t="str">
        <f t="shared" si="40"/>
        <v>WIN</v>
      </c>
      <c r="AH152" s="44"/>
      <c r="AI152" s="44"/>
      <c r="AJ152" s="44"/>
    </row>
    <row r="153" spans="1:36" x14ac:dyDescent="0.25">
      <c r="A153" s="1" t="s">
        <v>2</v>
      </c>
      <c r="B153" s="1" t="s">
        <v>224</v>
      </c>
      <c r="C153" s="1" t="s">
        <v>157</v>
      </c>
      <c r="D153" s="1" t="s">
        <v>155</v>
      </c>
      <c r="E153" s="1" t="str">
        <f t="shared" si="41"/>
        <v>KOLAKA UTARA-KOLAKA</v>
      </c>
      <c r="F153" s="5">
        <f>TSEL!$G149</f>
        <v>37</v>
      </c>
      <c r="G153" s="5">
        <f>XL!$G149</f>
        <v>15</v>
      </c>
      <c r="H153" s="5">
        <f>INDOSAT!$G149</f>
        <v>6</v>
      </c>
      <c r="I153" s="5">
        <f>THREE!$G149</f>
        <v>0</v>
      </c>
      <c r="J153" s="5">
        <f>SMARTFREN!$G149</f>
        <v>0</v>
      </c>
      <c r="K153" s="5">
        <f>TSEL!$H149</f>
        <v>33</v>
      </c>
      <c r="L153" s="5">
        <f>XL!$H149</f>
        <v>10</v>
      </c>
      <c r="M153" s="5">
        <f>INDOSAT!$H149</f>
        <v>9</v>
      </c>
      <c r="N153" s="5">
        <f>THREE!$H149</f>
        <v>0</v>
      </c>
      <c r="O153" s="5">
        <f>SMARTFREN!$H149</f>
        <v>0</v>
      </c>
      <c r="P153" s="5">
        <f>TSEL!$I149</f>
        <v>37</v>
      </c>
      <c r="Q153" s="5">
        <f>XL!$I149</f>
        <v>6</v>
      </c>
      <c r="R153" s="5">
        <f>INDOSAT!$I149</f>
        <v>15</v>
      </c>
      <c r="S153" s="5">
        <f>THREE!$I149</f>
        <v>0</v>
      </c>
      <c r="T153" s="5">
        <f>SMARTFREN!$I149</f>
        <v>0</v>
      </c>
      <c r="U153" s="5">
        <f t="shared" si="29"/>
        <v>107</v>
      </c>
      <c r="V153" s="5">
        <f t="shared" si="30"/>
        <v>31</v>
      </c>
      <c r="W153" s="5">
        <f t="shared" si="31"/>
        <v>30</v>
      </c>
      <c r="X153" s="5">
        <f t="shared" si="32"/>
        <v>0</v>
      </c>
      <c r="Y153" s="5">
        <f t="shared" si="33"/>
        <v>0</v>
      </c>
      <c r="Z153" s="23">
        <f t="shared" si="34"/>
        <v>0.63690476190476186</v>
      </c>
      <c r="AA153" s="23">
        <f t="shared" si="35"/>
        <v>0.18452380952380953</v>
      </c>
      <c r="AB153" s="23">
        <f t="shared" si="36"/>
        <v>0.17857142857142858</v>
      </c>
      <c r="AC153" s="23">
        <f t="shared" si="37"/>
        <v>0</v>
      </c>
      <c r="AD153" s="23">
        <f t="shared" si="38"/>
        <v>0</v>
      </c>
      <c r="AF153" s="96" t="str">
        <f t="shared" si="39"/>
        <v>WIN</v>
      </c>
      <c r="AG153" s="96" t="str">
        <f t="shared" si="40"/>
        <v>WIN</v>
      </c>
      <c r="AH153" s="44"/>
      <c r="AI153" s="44"/>
      <c r="AJ153" s="44"/>
    </row>
    <row r="154" spans="1:36" x14ac:dyDescent="0.25">
      <c r="A154" s="1" t="s">
        <v>2</v>
      </c>
      <c r="B154" s="1" t="s">
        <v>224</v>
      </c>
      <c r="C154" s="1" t="s">
        <v>224</v>
      </c>
      <c r="D154" s="1" t="s">
        <v>156</v>
      </c>
      <c r="E154" s="1" t="str">
        <f t="shared" si="41"/>
        <v>KENDARI-KOLAKA TIMUR</v>
      </c>
      <c r="F154" s="5">
        <f>TSEL!$G150</f>
        <v>23</v>
      </c>
      <c r="G154" s="5">
        <f>XL!$G150</f>
        <v>0</v>
      </c>
      <c r="H154" s="5">
        <f>INDOSAT!$G150</f>
        <v>2</v>
      </c>
      <c r="I154" s="5">
        <f>THREE!$G150</f>
        <v>0</v>
      </c>
      <c r="J154" s="5">
        <f>SMARTFREN!$G150</f>
        <v>0</v>
      </c>
      <c r="K154" s="5">
        <f>TSEL!$H150</f>
        <v>21</v>
      </c>
      <c r="L154" s="5">
        <f>XL!$H150</f>
        <v>2</v>
      </c>
      <c r="M154" s="5">
        <f>INDOSAT!$H150</f>
        <v>3</v>
      </c>
      <c r="N154" s="5">
        <f>THREE!$H150</f>
        <v>0</v>
      </c>
      <c r="O154" s="5">
        <f>SMARTFREN!$H150</f>
        <v>0</v>
      </c>
      <c r="P154" s="5">
        <f>TSEL!$I150</f>
        <v>23</v>
      </c>
      <c r="Q154" s="5">
        <f>XL!$I150</f>
        <v>2</v>
      </c>
      <c r="R154" s="5">
        <f>INDOSAT!$I150</f>
        <v>3</v>
      </c>
      <c r="S154" s="5">
        <f>THREE!$I150</f>
        <v>0</v>
      </c>
      <c r="T154" s="5">
        <f>SMARTFREN!$I150</f>
        <v>0</v>
      </c>
      <c r="U154" s="5">
        <f t="shared" si="29"/>
        <v>67</v>
      </c>
      <c r="V154" s="5">
        <f t="shared" si="30"/>
        <v>4</v>
      </c>
      <c r="W154" s="5">
        <f t="shared" si="31"/>
        <v>8</v>
      </c>
      <c r="X154" s="5">
        <f t="shared" si="32"/>
        <v>0</v>
      </c>
      <c r="Y154" s="5">
        <f t="shared" si="33"/>
        <v>0</v>
      </c>
      <c r="Z154" s="23">
        <f t="shared" si="34"/>
        <v>0.84810126582278478</v>
      </c>
      <c r="AA154" s="23">
        <f t="shared" si="35"/>
        <v>5.0632911392405063E-2</v>
      </c>
      <c r="AB154" s="23">
        <f t="shared" si="36"/>
        <v>0.10126582278481013</v>
      </c>
      <c r="AC154" s="23">
        <f t="shared" si="37"/>
        <v>0</v>
      </c>
      <c r="AD154" s="23">
        <f t="shared" si="38"/>
        <v>0</v>
      </c>
      <c r="AF154" s="96" t="str">
        <f t="shared" si="39"/>
        <v>WIN</v>
      </c>
      <c r="AG154" s="96" t="str">
        <f t="shared" si="40"/>
        <v>WIN</v>
      </c>
      <c r="AH154" s="44"/>
      <c r="AI154" s="44"/>
      <c r="AJ154" s="44"/>
    </row>
    <row r="155" spans="1:36" x14ac:dyDescent="0.25">
      <c r="A155" s="1" t="s">
        <v>2</v>
      </c>
      <c r="B155" s="1" t="s">
        <v>224</v>
      </c>
      <c r="C155" s="1" t="s">
        <v>157</v>
      </c>
      <c r="D155" s="1" t="s">
        <v>157</v>
      </c>
      <c r="E155" s="1" t="str">
        <f t="shared" si="41"/>
        <v>KOLAKA UTARA-KOLAKA UTARA</v>
      </c>
      <c r="F155" s="5">
        <f>TSEL!$G151</f>
        <v>39</v>
      </c>
      <c r="G155" s="5">
        <f>XL!$G151</f>
        <v>1</v>
      </c>
      <c r="H155" s="5">
        <f>INDOSAT!$G151</f>
        <v>8</v>
      </c>
      <c r="I155" s="5">
        <f>THREE!$G151</f>
        <v>0</v>
      </c>
      <c r="J155" s="5">
        <f>SMARTFREN!$G151</f>
        <v>0</v>
      </c>
      <c r="K155" s="5">
        <f>TSEL!$H151</f>
        <v>22</v>
      </c>
      <c r="L155" s="5">
        <f>XL!$H151</f>
        <v>1</v>
      </c>
      <c r="M155" s="5">
        <f>INDOSAT!$H151</f>
        <v>7</v>
      </c>
      <c r="N155" s="5">
        <f>THREE!$H151</f>
        <v>0</v>
      </c>
      <c r="O155" s="5">
        <f>SMARTFREN!$H151</f>
        <v>0</v>
      </c>
      <c r="P155" s="5">
        <f>TSEL!$I151</f>
        <v>39</v>
      </c>
      <c r="Q155" s="5">
        <f>XL!$I151</f>
        <v>0</v>
      </c>
      <c r="R155" s="5">
        <f>INDOSAT!$I151</f>
        <v>7</v>
      </c>
      <c r="S155" s="5">
        <f>THREE!$I151</f>
        <v>0</v>
      </c>
      <c r="T155" s="5">
        <f>SMARTFREN!$I151</f>
        <v>0</v>
      </c>
      <c r="U155" s="5">
        <f t="shared" si="29"/>
        <v>100</v>
      </c>
      <c r="V155" s="5">
        <f t="shared" si="30"/>
        <v>2</v>
      </c>
      <c r="W155" s="5">
        <f t="shared" si="31"/>
        <v>22</v>
      </c>
      <c r="X155" s="5">
        <f t="shared" si="32"/>
        <v>0</v>
      </c>
      <c r="Y155" s="5">
        <f t="shared" si="33"/>
        <v>0</v>
      </c>
      <c r="Z155" s="23">
        <f t="shared" si="34"/>
        <v>0.80645161290322576</v>
      </c>
      <c r="AA155" s="23">
        <f t="shared" si="35"/>
        <v>1.6129032258064516E-2</v>
      </c>
      <c r="AB155" s="23">
        <f t="shared" si="36"/>
        <v>0.17741935483870969</v>
      </c>
      <c r="AC155" s="23">
        <f t="shared" si="37"/>
        <v>0</v>
      </c>
      <c r="AD155" s="23">
        <f t="shared" si="38"/>
        <v>0</v>
      </c>
      <c r="AF155" s="96" t="str">
        <f t="shared" si="39"/>
        <v>WIN</v>
      </c>
      <c r="AG155" s="96" t="str">
        <f t="shared" si="40"/>
        <v>WIN</v>
      </c>
      <c r="AH155" s="44"/>
      <c r="AI155" s="44"/>
      <c r="AJ155" s="44"/>
    </row>
    <row r="156" spans="1:36" x14ac:dyDescent="0.25">
      <c r="A156" s="1" t="s">
        <v>2</v>
      </c>
      <c r="B156" s="1" t="s">
        <v>224</v>
      </c>
      <c r="C156" s="1" t="s">
        <v>224</v>
      </c>
      <c r="D156" s="1" t="s">
        <v>158</v>
      </c>
      <c r="E156" s="1" t="str">
        <f t="shared" si="41"/>
        <v>KENDARI-KONAWE</v>
      </c>
      <c r="F156" s="5">
        <f>TSEL!$G152</f>
        <v>52</v>
      </c>
      <c r="G156" s="5">
        <f>XL!$G152</f>
        <v>21</v>
      </c>
      <c r="H156" s="5">
        <f>INDOSAT!$G152</f>
        <v>6</v>
      </c>
      <c r="I156" s="5">
        <f>THREE!$G152</f>
        <v>0</v>
      </c>
      <c r="J156" s="5">
        <f>SMARTFREN!$G152</f>
        <v>0</v>
      </c>
      <c r="K156" s="5">
        <f>TSEL!$H152</f>
        <v>33</v>
      </c>
      <c r="L156" s="5">
        <f>XL!$H152</f>
        <v>32</v>
      </c>
      <c r="M156" s="5">
        <f>INDOSAT!$H152</f>
        <v>21</v>
      </c>
      <c r="N156" s="5">
        <f>THREE!$H152</f>
        <v>0</v>
      </c>
      <c r="O156" s="5">
        <f>SMARTFREN!$H152</f>
        <v>0</v>
      </c>
      <c r="P156" s="5">
        <f>TSEL!$I152</f>
        <v>51</v>
      </c>
      <c r="Q156" s="5">
        <f>XL!$I152</f>
        <v>31</v>
      </c>
      <c r="R156" s="5">
        <f>INDOSAT!$I152</f>
        <v>27</v>
      </c>
      <c r="S156" s="5">
        <f>THREE!$I152</f>
        <v>0</v>
      </c>
      <c r="T156" s="5">
        <f>SMARTFREN!$I152</f>
        <v>0</v>
      </c>
      <c r="U156" s="5">
        <f t="shared" si="29"/>
        <v>136</v>
      </c>
      <c r="V156" s="5">
        <f t="shared" si="30"/>
        <v>84</v>
      </c>
      <c r="W156" s="5">
        <f t="shared" si="31"/>
        <v>54</v>
      </c>
      <c r="X156" s="5">
        <f t="shared" si="32"/>
        <v>0</v>
      </c>
      <c r="Y156" s="5">
        <f t="shared" si="33"/>
        <v>0</v>
      </c>
      <c r="Z156" s="23">
        <f t="shared" si="34"/>
        <v>0.49635036496350365</v>
      </c>
      <c r="AA156" s="23">
        <f t="shared" si="35"/>
        <v>0.30656934306569344</v>
      </c>
      <c r="AB156" s="23">
        <f t="shared" si="36"/>
        <v>0.19708029197080293</v>
      </c>
      <c r="AC156" s="23">
        <f t="shared" si="37"/>
        <v>0</v>
      </c>
      <c r="AD156" s="23">
        <f t="shared" si="38"/>
        <v>0</v>
      </c>
      <c r="AF156" s="96" t="str">
        <f t="shared" si="39"/>
        <v>WIN</v>
      </c>
      <c r="AG156" s="96" t="str">
        <f t="shared" si="40"/>
        <v>WIN</v>
      </c>
      <c r="AH156" s="44"/>
      <c r="AI156" s="44"/>
      <c r="AJ156" s="44"/>
    </row>
    <row r="157" spans="1:36" x14ac:dyDescent="0.25">
      <c r="A157" s="1" t="s">
        <v>2</v>
      </c>
      <c r="B157" s="1" t="s">
        <v>224</v>
      </c>
      <c r="C157" s="1" t="s">
        <v>224</v>
      </c>
      <c r="D157" s="1" t="s">
        <v>159</v>
      </c>
      <c r="E157" s="1" t="str">
        <f t="shared" si="41"/>
        <v>KENDARI-KONAWE KEPULAUAN</v>
      </c>
      <c r="F157" s="5">
        <f>TSEL!$G153</f>
        <v>3</v>
      </c>
      <c r="G157" s="5">
        <f>XL!$G153</f>
        <v>1</v>
      </c>
      <c r="H157" s="5">
        <f>INDOSAT!$G153</f>
        <v>1</v>
      </c>
      <c r="I157" s="5">
        <f>THREE!$G153</f>
        <v>0</v>
      </c>
      <c r="J157" s="5">
        <f>SMARTFREN!$G153</f>
        <v>0</v>
      </c>
      <c r="K157" s="5">
        <f>TSEL!$H153</f>
        <v>2</v>
      </c>
      <c r="L157" s="5">
        <f>XL!$H153</f>
        <v>1</v>
      </c>
      <c r="M157" s="5">
        <f>INDOSAT!$H153</f>
        <v>1</v>
      </c>
      <c r="N157" s="5">
        <f>THREE!$H153</f>
        <v>0</v>
      </c>
      <c r="O157" s="5">
        <f>SMARTFREN!$H153</f>
        <v>0</v>
      </c>
      <c r="P157" s="5">
        <f>TSEL!$I153</f>
        <v>3</v>
      </c>
      <c r="Q157" s="5">
        <f>XL!$I153</f>
        <v>1</v>
      </c>
      <c r="R157" s="5">
        <f>INDOSAT!$I153</f>
        <v>1</v>
      </c>
      <c r="S157" s="5">
        <f>THREE!$I153</f>
        <v>0</v>
      </c>
      <c r="T157" s="5">
        <f>SMARTFREN!$I153</f>
        <v>0</v>
      </c>
      <c r="U157" s="5">
        <f t="shared" si="29"/>
        <v>8</v>
      </c>
      <c r="V157" s="5">
        <f t="shared" si="30"/>
        <v>3</v>
      </c>
      <c r="W157" s="5">
        <f t="shared" si="31"/>
        <v>3</v>
      </c>
      <c r="X157" s="5">
        <f t="shared" si="32"/>
        <v>0</v>
      </c>
      <c r="Y157" s="5">
        <f t="shared" si="33"/>
        <v>0</v>
      </c>
      <c r="Z157" s="23">
        <f t="shared" si="34"/>
        <v>0.5714285714285714</v>
      </c>
      <c r="AA157" s="23">
        <f t="shared" si="35"/>
        <v>0.21428571428571427</v>
      </c>
      <c r="AB157" s="23">
        <f t="shared" si="36"/>
        <v>0.21428571428571427</v>
      </c>
      <c r="AC157" s="23">
        <f t="shared" si="37"/>
        <v>0</v>
      </c>
      <c r="AD157" s="23">
        <f t="shared" si="38"/>
        <v>0</v>
      </c>
      <c r="AF157" s="96" t="str">
        <f t="shared" si="39"/>
        <v>WIN</v>
      </c>
      <c r="AG157" s="96" t="str">
        <f t="shared" si="40"/>
        <v>WIN</v>
      </c>
      <c r="AH157" s="44"/>
      <c r="AI157" s="44"/>
      <c r="AJ157" s="44"/>
    </row>
    <row r="158" spans="1:36" x14ac:dyDescent="0.25">
      <c r="A158" s="1" t="s">
        <v>2</v>
      </c>
      <c r="B158" s="1" t="s">
        <v>224</v>
      </c>
      <c r="C158" s="1" t="s">
        <v>224</v>
      </c>
      <c r="D158" s="1" t="s">
        <v>160</v>
      </c>
      <c r="E158" s="1" t="str">
        <f t="shared" si="41"/>
        <v>KENDARI-KONAWE SELATAN</v>
      </c>
      <c r="F158" s="5">
        <f>TSEL!$G154</f>
        <v>67</v>
      </c>
      <c r="G158" s="5">
        <f>XL!$G154</f>
        <v>24</v>
      </c>
      <c r="H158" s="5">
        <f>INDOSAT!$G154</f>
        <v>17</v>
      </c>
      <c r="I158" s="5">
        <f>THREE!$G154</f>
        <v>0</v>
      </c>
      <c r="J158" s="5">
        <f>SMARTFREN!$G154</f>
        <v>0</v>
      </c>
      <c r="K158" s="5">
        <f>TSEL!$H154</f>
        <v>42</v>
      </c>
      <c r="L158" s="5">
        <f>XL!$H154</f>
        <v>26</v>
      </c>
      <c r="M158" s="5">
        <f>INDOSAT!$H154</f>
        <v>26</v>
      </c>
      <c r="N158" s="5">
        <f>THREE!$H154</f>
        <v>0</v>
      </c>
      <c r="O158" s="5">
        <f>SMARTFREN!$H154</f>
        <v>0</v>
      </c>
      <c r="P158" s="5">
        <f>TSEL!$I154</f>
        <v>67</v>
      </c>
      <c r="Q158" s="5">
        <f>XL!$I154</f>
        <v>4</v>
      </c>
      <c r="R158" s="5">
        <f>INDOSAT!$I154</f>
        <v>33</v>
      </c>
      <c r="S158" s="5">
        <f>THREE!$I154</f>
        <v>0</v>
      </c>
      <c r="T158" s="5">
        <f>SMARTFREN!$I154</f>
        <v>0</v>
      </c>
      <c r="U158" s="5">
        <f t="shared" si="29"/>
        <v>176</v>
      </c>
      <c r="V158" s="5">
        <f t="shared" si="30"/>
        <v>54</v>
      </c>
      <c r="W158" s="5">
        <f t="shared" si="31"/>
        <v>76</v>
      </c>
      <c r="X158" s="5">
        <f t="shared" si="32"/>
        <v>0</v>
      </c>
      <c r="Y158" s="5">
        <f t="shared" si="33"/>
        <v>0</v>
      </c>
      <c r="Z158" s="23">
        <f t="shared" si="34"/>
        <v>0.57516339869281041</v>
      </c>
      <c r="AA158" s="23">
        <f t="shared" si="35"/>
        <v>0.17647058823529413</v>
      </c>
      <c r="AB158" s="23">
        <f t="shared" si="36"/>
        <v>0.24836601307189543</v>
      </c>
      <c r="AC158" s="23">
        <f t="shared" si="37"/>
        <v>0</v>
      </c>
      <c r="AD158" s="23">
        <f t="shared" si="38"/>
        <v>0</v>
      </c>
      <c r="AF158" s="96" t="str">
        <f t="shared" si="39"/>
        <v>WIN</v>
      </c>
      <c r="AG158" s="96" t="str">
        <f t="shared" si="40"/>
        <v>WIN</v>
      </c>
      <c r="AH158" s="44"/>
      <c r="AI158" s="44"/>
      <c r="AJ158" s="44"/>
    </row>
    <row r="159" spans="1:36" x14ac:dyDescent="0.25">
      <c r="A159" s="1" t="s">
        <v>2</v>
      </c>
      <c r="B159" s="1" t="s">
        <v>224</v>
      </c>
      <c r="C159" s="1" t="s">
        <v>224</v>
      </c>
      <c r="D159" s="1" t="s">
        <v>161</v>
      </c>
      <c r="E159" s="1" t="str">
        <f t="shared" si="41"/>
        <v>KENDARI-KONAWE UTARA</v>
      </c>
      <c r="F159" s="5">
        <f>TSEL!$G155</f>
        <v>17</v>
      </c>
      <c r="G159" s="5">
        <f>XL!$G155</f>
        <v>6</v>
      </c>
      <c r="H159" s="5">
        <f>INDOSAT!$G155</f>
        <v>0</v>
      </c>
      <c r="I159" s="5">
        <f>THREE!$G155</f>
        <v>0</v>
      </c>
      <c r="J159" s="5">
        <f>SMARTFREN!$G155</f>
        <v>0</v>
      </c>
      <c r="K159" s="5">
        <f>TSEL!$H155</f>
        <v>7</v>
      </c>
      <c r="L159" s="5">
        <f>XL!$H155</f>
        <v>6</v>
      </c>
      <c r="M159" s="5">
        <f>INDOSAT!$H155</f>
        <v>0</v>
      </c>
      <c r="N159" s="5">
        <f>THREE!$H155</f>
        <v>0</v>
      </c>
      <c r="O159" s="5">
        <f>SMARTFREN!$H155</f>
        <v>0</v>
      </c>
      <c r="P159" s="5">
        <f>TSEL!$I155</f>
        <v>17</v>
      </c>
      <c r="Q159" s="5">
        <f>XL!$I155</f>
        <v>3</v>
      </c>
      <c r="R159" s="5">
        <f>INDOSAT!$I155</f>
        <v>0</v>
      </c>
      <c r="S159" s="5">
        <f>THREE!$I155</f>
        <v>0</v>
      </c>
      <c r="T159" s="5">
        <f>SMARTFREN!$I155</f>
        <v>0</v>
      </c>
      <c r="U159" s="5">
        <f t="shared" si="29"/>
        <v>41</v>
      </c>
      <c r="V159" s="5">
        <f t="shared" si="30"/>
        <v>15</v>
      </c>
      <c r="W159" s="5">
        <f t="shared" si="31"/>
        <v>0</v>
      </c>
      <c r="X159" s="5">
        <f t="shared" si="32"/>
        <v>0</v>
      </c>
      <c r="Y159" s="5">
        <f t="shared" si="33"/>
        <v>0</v>
      </c>
      <c r="Z159" s="23">
        <f t="shared" si="34"/>
        <v>0.7321428571428571</v>
      </c>
      <c r="AA159" s="23">
        <f t="shared" si="35"/>
        <v>0.26785714285714285</v>
      </c>
      <c r="AB159" s="23">
        <f t="shared" si="36"/>
        <v>0</v>
      </c>
      <c r="AC159" s="23">
        <f t="shared" si="37"/>
        <v>0</v>
      </c>
      <c r="AD159" s="23">
        <f t="shared" si="38"/>
        <v>0</v>
      </c>
      <c r="AF159" s="96" t="str">
        <f t="shared" si="39"/>
        <v>WIN</v>
      </c>
      <c r="AG159" s="96" t="str">
        <f t="shared" si="40"/>
        <v>WIN</v>
      </c>
      <c r="AH159" s="44"/>
      <c r="AI159" s="44"/>
      <c r="AJ159" s="44"/>
    </row>
    <row r="160" spans="1:36" x14ac:dyDescent="0.25">
      <c r="A160" s="1" t="s">
        <v>2</v>
      </c>
      <c r="B160" s="1" t="s">
        <v>224</v>
      </c>
      <c r="C160" s="1" t="s">
        <v>225</v>
      </c>
      <c r="D160" s="1" t="s">
        <v>162</v>
      </c>
      <c r="E160" s="1" t="str">
        <f t="shared" si="41"/>
        <v>BAU BAU-KOTA BAUBAU</v>
      </c>
      <c r="F160" s="5">
        <f>TSEL!$G156</f>
        <v>63</v>
      </c>
      <c r="G160" s="5">
        <f>XL!$G156</f>
        <v>8</v>
      </c>
      <c r="H160" s="5">
        <f>INDOSAT!$G156</f>
        <v>8</v>
      </c>
      <c r="I160" s="5">
        <f>THREE!$G156</f>
        <v>0</v>
      </c>
      <c r="J160" s="5">
        <f>SMARTFREN!$G156</f>
        <v>0</v>
      </c>
      <c r="K160" s="5">
        <f>TSEL!$H156</f>
        <v>60</v>
      </c>
      <c r="L160" s="5">
        <f>XL!$H156</f>
        <v>9</v>
      </c>
      <c r="M160" s="5">
        <f>INDOSAT!$H156</f>
        <v>6</v>
      </c>
      <c r="N160" s="5">
        <f>THREE!$H156</f>
        <v>0</v>
      </c>
      <c r="O160" s="5">
        <f>SMARTFREN!$H156</f>
        <v>0</v>
      </c>
      <c r="P160" s="5">
        <f>TSEL!$I156</f>
        <v>63</v>
      </c>
      <c r="Q160" s="5">
        <f>XL!$I156</f>
        <v>5</v>
      </c>
      <c r="R160" s="5">
        <f>INDOSAT!$I156</f>
        <v>6</v>
      </c>
      <c r="S160" s="5">
        <f>THREE!$I156</f>
        <v>0</v>
      </c>
      <c r="T160" s="5">
        <f>SMARTFREN!$I156</f>
        <v>0</v>
      </c>
      <c r="U160" s="5">
        <f t="shared" si="29"/>
        <v>186</v>
      </c>
      <c r="V160" s="5">
        <f t="shared" si="30"/>
        <v>22</v>
      </c>
      <c r="W160" s="5">
        <f t="shared" si="31"/>
        <v>20</v>
      </c>
      <c r="X160" s="5">
        <f t="shared" si="32"/>
        <v>0</v>
      </c>
      <c r="Y160" s="5">
        <f t="shared" si="33"/>
        <v>0</v>
      </c>
      <c r="Z160" s="23">
        <f t="shared" si="34"/>
        <v>0.81578947368421051</v>
      </c>
      <c r="AA160" s="23">
        <f t="shared" si="35"/>
        <v>9.6491228070175433E-2</v>
      </c>
      <c r="AB160" s="23">
        <f t="shared" si="36"/>
        <v>8.771929824561403E-2</v>
      </c>
      <c r="AC160" s="23">
        <f t="shared" si="37"/>
        <v>0</v>
      </c>
      <c r="AD160" s="23">
        <f t="shared" si="38"/>
        <v>0</v>
      </c>
      <c r="AF160" s="96" t="str">
        <f t="shared" si="39"/>
        <v>WIN</v>
      </c>
      <c r="AG160" s="96" t="str">
        <f t="shared" si="40"/>
        <v>WIN</v>
      </c>
      <c r="AH160" s="44"/>
      <c r="AI160" s="44"/>
      <c r="AJ160" s="44"/>
    </row>
    <row r="161" spans="1:36" x14ac:dyDescent="0.25">
      <c r="A161" s="1" t="s">
        <v>2</v>
      </c>
      <c r="B161" s="1" t="s">
        <v>229</v>
      </c>
      <c r="C161" s="1" t="s">
        <v>223</v>
      </c>
      <c r="D161" s="1" t="s">
        <v>163</v>
      </c>
      <c r="E161" s="1" t="str">
        <f t="shared" si="41"/>
        <v>BITUNG MINAHASA TALAUD-KOTA BITUNG</v>
      </c>
      <c r="F161" s="5">
        <f>TSEL!$G157</f>
        <v>70</v>
      </c>
      <c r="G161" s="5">
        <f>XL!$G157</f>
        <v>6</v>
      </c>
      <c r="H161" s="5">
        <f>INDOSAT!$G157</f>
        <v>14</v>
      </c>
      <c r="I161" s="5">
        <f>THREE!$G157</f>
        <v>35</v>
      </c>
      <c r="J161" s="5">
        <f>SMARTFREN!$G157</f>
        <v>0</v>
      </c>
      <c r="K161" s="5">
        <f>TSEL!$H157</f>
        <v>67</v>
      </c>
      <c r="L161" s="5">
        <f>XL!$H157</f>
        <v>37</v>
      </c>
      <c r="M161" s="5">
        <f>INDOSAT!$H157</f>
        <v>22</v>
      </c>
      <c r="N161" s="5">
        <f>THREE!$H157</f>
        <v>35</v>
      </c>
      <c r="O161" s="5">
        <f>SMARTFREN!$H157</f>
        <v>0</v>
      </c>
      <c r="P161" s="5">
        <f>TSEL!$I157</f>
        <v>69</v>
      </c>
      <c r="Q161" s="5">
        <f>XL!$I157</f>
        <v>14</v>
      </c>
      <c r="R161" s="5">
        <f>INDOSAT!$I157</f>
        <v>14</v>
      </c>
      <c r="S161" s="5">
        <f>THREE!$I157</f>
        <v>57</v>
      </c>
      <c r="T161" s="5">
        <f>SMARTFREN!$I157</f>
        <v>5</v>
      </c>
      <c r="U161" s="5">
        <f t="shared" si="29"/>
        <v>206</v>
      </c>
      <c r="V161" s="5">
        <f t="shared" si="30"/>
        <v>57</v>
      </c>
      <c r="W161" s="5">
        <f t="shared" si="31"/>
        <v>50</v>
      </c>
      <c r="X161" s="5">
        <f t="shared" si="32"/>
        <v>127</v>
      </c>
      <c r="Y161" s="5">
        <f t="shared" si="33"/>
        <v>5</v>
      </c>
      <c r="Z161" s="23">
        <f t="shared" si="34"/>
        <v>0.46292134831460674</v>
      </c>
      <c r="AA161" s="23">
        <f t="shared" si="35"/>
        <v>0.12808988764044943</v>
      </c>
      <c r="AB161" s="23">
        <f t="shared" si="36"/>
        <v>0.11235955056179775</v>
      </c>
      <c r="AC161" s="23">
        <f t="shared" si="37"/>
        <v>0.28539325842696628</v>
      </c>
      <c r="AD161" s="23">
        <f t="shared" si="38"/>
        <v>1.1235955056179775E-2</v>
      </c>
      <c r="AF161" s="96" t="str">
        <f t="shared" si="39"/>
        <v>WIN</v>
      </c>
      <c r="AG161" s="96" t="str">
        <f t="shared" si="40"/>
        <v>WIN</v>
      </c>
      <c r="AH161" s="44"/>
      <c r="AI161" s="44"/>
      <c r="AJ161" s="44"/>
    </row>
    <row r="162" spans="1:36" x14ac:dyDescent="0.25">
      <c r="A162" s="1" t="s">
        <v>2</v>
      </c>
      <c r="B162" s="1" t="s">
        <v>3</v>
      </c>
      <c r="C162" s="1" t="s">
        <v>3</v>
      </c>
      <c r="D162" s="1" t="s">
        <v>164</v>
      </c>
      <c r="E162" s="1" t="str">
        <f t="shared" si="41"/>
        <v>GORONTALO-KOTA GORONTALO</v>
      </c>
      <c r="F162" s="5">
        <f>TSEL!$G158</f>
        <v>103</v>
      </c>
      <c r="G162" s="5">
        <f>XL!$G158</f>
        <v>8</v>
      </c>
      <c r="H162" s="5">
        <f>INDOSAT!$G158</f>
        <v>7</v>
      </c>
      <c r="I162" s="5">
        <f>THREE!$G158</f>
        <v>54</v>
      </c>
      <c r="J162" s="5">
        <f>SMARTFREN!$G158</f>
        <v>0</v>
      </c>
      <c r="K162" s="5">
        <f>TSEL!$H158</f>
        <v>99</v>
      </c>
      <c r="L162" s="5">
        <f>XL!$H158</f>
        <v>27</v>
      </c>
      <c r="M162" s="5">
        <f>INDOSAT!$H158</f>
        <v>7</v>
      </c>
      <c r="N162" s="5">
        <f>THREE!$H158</f>
        <v>0</v>
      </c>
      <c r="O162" s="5">
        <f>SMARTFREN!$H158</f>
        <v>0</v>
      </c>
      <c r="P162" s="5">
        <f>TSEL!$I158</f>
        <v>103</v>
      </c>
      <c r="Q162" s="5">
        <f>XL!$I158</f>
        <v>28</v>
      </c>
      <c r="R162" s="5">
        <f>INDOSAT!$I158</f>
        <v>8</v>
      </c>
      <c r="S162" s="5">
        <f>THREE!$I158</f>
        <v>95</v>
      </c>
      <c r="T162" s="5">
        <f>SMARTFREN!$I158</f>
        <v>0</v>
      </c>
      <c r="U162" s="5">
        <f t="shared" si="29"/>
        <v>305</v>
      </c>
      <c r="V162" s="5">
        <f t="shared" si="30"/>
        <v>63</v>
      </c>
      <c r="W162" s="5">
        <f t="shared" si="31"/>
        <v>22</v>
      </c>
      <c r="X162" s="5">
        <f t="shared" si="32"/>
        <v>149</v>
      </c>
      <c r="Y162" s="5">
        <f t="shared" si="33"/>
        <v>0</v>
      </c>
      <c r="Z162" s="23">
        <f t="shared" si="34"/>
        <v>0.56586270871985156</v>
      </c>
      <c r="AA162" s="23">
        <f t="shared" si="35"/>
        <v>0.11688311688311688</v>
      </c>
      <c r="AB162" s="23">
        <f t="shared" si="36"/>
        <v>4.0816326530612242E-2</v>
      </c>
      <c r="AC162" s="23">
        <f t="shared" si="37"/>
        <v>0.27643784786641928</v>
      </c>
      <c r="AD162" s="23">
        <f t="shared" si="38"/>
        <v>0</v>
      </c>
      <c r="AF162" s="96" t="str">
        <f t="shared" si="39"/>
        <v>WIN</v>
      </c>
      <c r="AG162" s="96" t="str">
        <f t="shared" si="40"/>
        <v>WIN</v>
      </c>
      <c r="AH162" s="44"/>
      <c r="AI162" s="44"/>
      <c r="AJ162" s="44"/>
    </row>
    <row r="163" spans="1:36" x14ac:dyDescent="0.25">
      <c r="A163" s="1" t="s">
        <v>2</v>
      </c>
      <c r="B163" s="1" t="s">
        <v>224</v>
      </c>
      <c r="C163" s="1" t="s">
        <v>224</v>
      </c>
      <c r="D163" s="1" t="s">
        <v>165</v>
      </c>
      <c r="E163" s="1" t="str">
        <f t="shared" si="41"/>
        <v>KENDARI-KOTA KENDARI</v>
      </c>
      <c r="F163" s="5">
        <f>TSEL!$G159</f>
        <v>188</v>
      </c>
      <c r="G163" s="5">
        <f>XL!$G159</f>
        <v>37</v>
      </c>
      <c r="H163" s="5">
        <f>INDOSAT!$G159</f>
        <v>21</v>
      </c>
      <c r="I163" s="5">
        <f>THREE!$G159</f>
        <v>0</v>
      </c>
      <c r="J163" s="5">
        <f>SMARTFREN!$G159</f>
        <v>0</v>
      </c>
      <c r="K163" s="5">
        <f>TSEL!$H159</f>
        <v>176</v>
      </c>
      <c r="L163" s="5">
        <f>XL!$H159</f>
        <v>78</v>
      </c>
      <c r="M163" s="5">
        <f>INDOSAT!$H159</f>
        <v>57</v>
      </c>
      <c r="N163" s="5">
        <f>THREE!$H159</f>
        <v>0</v>
      </c>
      <c r="O163" s="5">
        <f>SMARTFREN!$H159</f>
        <v>0</v>
      </c>
      <c r="P163" s="5">
        <f>TSEL!$I159</f>
        <v>189</v>
      </c>
      <c r="Q163" s="5">
        <f>XL!$I159</f>
        <v>53</v>
      </c>
      <c r="R163" s="5">
        <f>INDOSAT!$I159</f>
        <v>100</v>
      </c>
      <c r="S163" s="5">
        <f>THREE!$I159</f>
        <v>0</v>
      </c>
      <c r="T163" s="5">
        <f>SMARTFREN!$I159</f>
        <v>0</v>
      </c>
      <c r="U163" s="5">
        <f t="shared" si="29"/>
        <v>553</v>
      </c>
      <c r="V163" s="5">
        <f t="shared" si="30"/>
        <v>168</v>
      </c>
      <c r="W163" s="5">
        <f t="shared" si="31"/>
        <v>178</v>
      </c>
      <c r="X163" s="5">
        <f t="shared" si="32"/>
        <v>0</v>
      </c>
      <c r="Y163" s="5">
        <f t="shared" si="33"/>
        <v>0</v>
      </c>
      <c r="Z163" s="23">
        <f t="shared" si="34"/>
        <v>0.61512791991101223</v>
      </c>
      <c r="AA163" s="23">
        <f t="shared" si="35"/>
        <v>0.18687430478309233</v>
      </c>
      <c r="AB163" s="23">
        <f t="shared" si="36"/>
        <v>0.19799777530589543</v>
      </c>
      <c r="AC163" s="23">
        <f t="shared" si="37"/>
        <v>0</v>
      </c>
      <c r="AD163" s="23">
        <f t="shared" si="38"/>
        <v>0</v>
      </c>
      <c r="AF163" s="96" t="str">
        <f t="shared" si="39"/>
        <v>WIN</v>
      </c>
      <c r="AG163" s="96" t="str">
        <f t="shared" si="40"/>
        <v>WIN</v>
      </c>
      <c r="AH163" s="44"/>
      <c r="AI163" s="44"/>
      <c r="AJ163" s="44"/>
    </row>
    <row r="164" spans="1:36" x14ac:dyDescent="0.25">
      <c r="A164" s="1" t="s">
        <v>2</v>
      </c>
      <c r="B164" s="1" t="s">
        <v>229</v>
      </c>
      <c r="C164" s="1" t="s">
        <v>223</v>
      </c>
      <c r="D164" s="1" t="s">
        <v>166</v>
      </c>
      <c r="E164" s="1" t="str">
        <f t="shared" si="41"/>
        <v>BITUNG MINAHASA TALAUD-KOTA KOTAMOBAGU</v>
      </c>
      <c r="F164" s="5">
        <f>TSEL!$G160</f>
        <v>42</v>
      </c>
      <c r="G164" s="5">
        <f>XL!$G160</f>
        <v>4</v>
      </c>
      <c r="H164" s="5">
        <f>INDOSAT!$G160</f>
        <v>6</v>
      </c>
      <c r="I164" s="5">
        <f>THREE!$G160</f>
        <v>23</v>
      </c>
      <c r="J164" s="5">
        <f>SMARTFREN!$G160</f>
        <v>0</v>
      </c>
      <c r="K164" s="5">
        <f>TSEL!$H160</f>
        <v>43</v>
      </c>
      <c r="L164" s="5">
        <f>XL!$H160</f>
        <v>17</v>
      </c>
      <c r="M164" s="5">
        <f>INDOSAT!$H160</f>
        <v>27</v>
      </c>
      <c r="N164" s="5">
        <f>THREE!$H160</f>
        <v>22</v>
      </c>
      <c r="O164" s="5">
        <f>SMARTFREN!$H160</f>
        <v>0</v>
      </c>
      <c r="P164" s="5">
        <f>TSEL!$I160</f>
        <v>40</v>
      </c>
      <c r="Q164" s="5">
        <f>XL!$I160</f>
        <v>0</v>
      </c>
      <c r="R164" s="5">
        <f>INDOSAT!$I160</f>
        <v>6</v>
      </c>
      <c r="S164" s="5">
        <f>THREE!$I160</f>
        <v>32</v>
      </c>
      <c r="T164" s="5">
        <f>SMARTFREN!$I160</f>
        <v>6</v>
      </c>
      <c r="U164" s="5">
        <f t="shared" si="29"/>
        <v>125</v>
      </c>
      <c r="V164" s="5">
        <f t="shared" si="30"/>
        <v>21</v>
      </c>
      <c r="W164" s="5">
        <f t="shared" si="31"/>
        <v>39</v>
      </c>
      <c r="X164" s="5">
        <f t="shared" si="32"/>
        <v>77</v>
      </c>
      <c r="Y164" s="5">
        <f t="shared" si="33"/>
        <v>6</v>
      </c>
      <c r="Z164" s="23">
        <f t="shared" si="34"/>
        <v>0.46641791044776121</v>
      </c>
      <c r="AA164" s="23">
        <f t="shared" si="35"/>
        <v>7.8358208955223885E-2</v>
      </c>
      <c r="AB164" s="23">
        <f t="shared" si="36"/>
        <v>0.1455223880597015</v>
      </c>
      <c r="AC164" s="23">
        <f t="shared" si="37"/>
        <v>0.28731343283582089</v>
      </c>
      <c r="AD164" s="23">
        <f t="shared" si="38"/>
        <v>2.2388059701492536E-2</v>
      </c>
      <c r="AF164" s="96" t="str">
        <f t="shared" si="39"/>
        <v>WIN</v>
      </c>
      <c r="AG164" s="96" t="str">
        <f t="shared" si="40"/>
        <v>WIN</v>
      </c>
      <c r="AH164" s="44"/>
      <c r="AI164" s="44"/>
      <c r="AJ164" s="44"/>
    </row>
    <row r="165" spans="1:36" x14ac:dyDescent="0.25">
      <c r="A165" s="1" t="s">
        <v>2</v>
      </c>
      <c r="B165" s="1" t="s">
        <v>232</v>
      </c>
      <c r="C165" s="1" t="s">
        <v>145</v>
      </c>
      <c r="D165" s="1" t="s">
        <v>167</v>
      </c>
      <c r="E165" s="1" t="str">
        <f t="shared" si="41"/>
        <v>GOWA-KOTA MAKASSAR</v>
      </c>
      <c r="F165" s="5">
        <f>TSEL!$G161</f>
        <v>234</v>
      </c>
      <c r="G165" s="5">
        <f>XL!$G161</f>
        <v>0</v>
      </c>
      <c r="H165" s="5">
        <f>INDOSAT!$G161</f>
        <v>52</v>
      </c>
      <c r="I165" s="5">
        <f>THREE!$G161</f>
        <v>0</v>
      </c>
      <c r="J165" s="5">
        <f>SMARTFREN!$G161</f>
        <v>0</v>
      </c>
      <c r="K165" s="5">
        <f>TSEL!$H161</f>
        <v>210</v>
      </c>
      <c r="L165" s="5">
        <f>XL!$H161</f>
        <v>57</v>
      </c>
      <c r="M165" s="5">
        <f>INDOSAT!$H161</f>
        <v>110</v>
      </c>
      <c r="N165" s="5">
        <f>THREE!$H161</f>
        <v>92</v>
      </c>
      <c r="O165" s="5">
        <f>SMARTFREN!$H161</f>
        <v>0</v>
      </c>
      <c r="P165" s="5">
        <f>TSEL!$I161</f>
        <v>234</v>
      </c>
      <c r="Q165" s="5">
        <f>XL!$I161</f>
        <v>58</v>
      </c>
      <c r="R165" s="5">
        <f>INDOSAT!$I161</f>
        <v>149</v>
      </c>
      <c r="S165" s="5">
        <f>THREE!$I161</f>
        <v>213</v>
      </c>
      <c r="T165" s="5">
        <f>SMARTFREN!$I161</f>
        <v>49</v>
      </c>
      <c r="U165" s="5">
        <f t="shared" si="29"/>
        <v>678</v>
      </c>
      <c r="V165" s="5">
        <f t="shared" si="30"/>
        <v>115</v>
      </c>
      <c r="W165" s="5">
        <f t="shared" si="31"/>
        <v>311</v>
      </c>
      <c r="X165" s="5">
        <f t="shared" si="32"/>
        <v>305</v>
      </c>
      <c r="Y165" s="5">
        <f t="shared" si="33"/>
        <v>49</v>
      </c>
      <c r="Z165" s="23">
        <f t="shared" si="34"/>
        <v>0.46502057613168724</v>
      </c>
      <c r="AA165" s="23">
        <f t="shared" si="35"/>
        <v>7.8875171467764058E-2</v>
      </c>
      <c r="AB165" s="23">
        <f t="shared" si="36"/>
        <v>0.21330589849108367</v>
      </c>
      <c r="AC165" s="23">
        <f t="shared" si="37"/>
        <v>0.20919067215363513</v>
      </c>
      <c r="AD165" s="23">
        <f t="shared" si="38"/>
        <v>3.3607681755829906E-2</v>
      </c>
      <c r="AF165" s="96" t="str">
        <f t="shared" si="39"/>
        <v>WIN</v>
      </c>
      <c r="AG165" s="96" t="str">
        <f t="shared" si="40"/>
        <v>WIN</v>
      </c>
      <c r="AH165" s="44"/>
      <c r="AI165" s="44"/>
      <c r="AJ165" s="44"/>
    </row>
    <row r="166" spans="1:36" x14ac:dyDescent="0.25">
      <c r="A166" s="1" t="s">
        <v>2</v>
      </c>
      <c r="B166" s="1" t="s">
        <v>232</v>
      </c>
      <c r="C166" s="1" t="s">
        <v>231</v>
      </c>
      <c r="D166" s="1" t="s">
        <v>167</v>
      </c>
      <c r="E166" s="1" t="str">
        <f t="shared" si="41"/>
        <v>MAKASSAR INNER-KOTA MAKASSAR</v>
      </c>
      <c r="F166" s="5">
        <f>TSEL!$G162</f>
        <v>529</v>
      </c>
      <c r="G166" s="5">
        <f>XL!$G162</f>
        <v>151</v>
      </c>
      <c r="H166" s="5">
        <f>INDOSAT!$G162</f>
        <v>117</v>
      </c>
      <c r="I166" s="5">
        <f>THREE!$G162</f>
        <v>293</v>
      </c>
      <c r="J166" s="5">
        <f>SMARTFREN!$G162</f>
        <v>0</v>
      </c>
      <c r="K166" s="5">
        <f>TSEL!$H162</f>
        <v>469</v>
      </c>
      <c r="L166" s="5">
        <f>XL!$H162</f>
        <v>166</v>
      </c>
      <c r="M166" s="5">
        <f>INDOSAT!$H162</f>
        <v>263</v>
      </c>
      <c r="N166" s="5">
        <f>THREE!$H162</f>
        <v>215</v>
      </c>
      <c r="O166" s="5">
        <f>SMARTFREN!$H162</f>
        <v>0</v>
      </c>
      <c r="P166" s="5">
        <f>TSEL!$I162</f>
        <v>527</v>
      </c>
      <c r="Q166" s="5">
        <f>XL!$I162</f>
        <v>162</v>
      </c>
      <c r="R166" s="5">
        <f>INDOSAT!$I162</f>
        <v>333</v>
      </c>
      <c r="S166" s="5">
        <f>THREE!$I162</f>
        <v>492</v>
      </c>
      <c r="T166" s="5">
        <f>SMARTFREN!$I162</f>
        <v>105</v>
      </c>
      <c r="U166" s="5">
        <f t="shared" si="29"/>
        <v>1525</v>
      </c>
      <c r="V166" s="5">
        <f t="shared" si="30"/>
        <v>479</v>
      </c>
      <c r="W166" s="5">
        <f t="shared" si="31"/>
        <v>713</v>
      </c>
      <c r="X166" s="5">
        <f t="shared" si="32"/>
        <v>1000</v>
      </c>
      <c r="Y166" s="5">
        <f t="shared" si="33"/>
        <v>105</v>
      </c>
      <c r="Z166" s="23">
        <f t="shared" si="34"/>
        <v>0.39900575614861328</v>
      </c>
      <c r="AA166" s="23">
        <f t="shared" si="35"/>
        <v>0.12532705389848248</v>
      </c>
      <c r="AB166" s="23">
        <f t="shared" si="36"/>
        <v>0.18655154369440083</v>
      </c>
      <c r="AC166" s="23">
        <f t="shared" si="37"/>
        <v>0.2616431187859759</v>
      </c>
      <c r="AD166" s="23">
        <f t="shared" si="38"/>
        <v>2.7472527472527472E-2</v>
      </c>
      <c r="AF166" s="96" t="str">
        <f t="shared" si="39"/>
        <v>WIN</v>
      </c>
      <c r="AG166" s="96" t="str">
        <f t="shared" si="40"/>
        <v>WIN</v>
      </c>
      <c r="AH166" s="44"/>
      <c r="AI166" s="44"/>
      <c r="AJ166" s="44"/>
    </row>
    <row r="167" spans="1:36" x14ac:dyDescent="0.25">
      <c r="A167" s="1" t="s">
        <v>2</v>
      </c>
      <c r="B167" s="1" t="s">
        <v>229</v>
      </c>
      <c r="C167" s="1" t="s">
        <v>229</v>
      </c>
      <c r="D167" s="1" t="s">
        <v>168</v>
      </c>
      <c r="E167" s="1" t="str">
        <f t="shared" si="41"/>
        <v>MANADO-KOTA MANADO</v>
      </c>
      <c r="F167" s="5">
        <f>TSEL!$G163</f>
        <v>280</v>
      </c>
      <c r="G167" s="5">
        <f>XL!$G163</f>
        <v>39</v>
      </c>
      <c r="H167" s="5">
        <f>INDOSAT!$G163</f>
        <v>39</v>
      </c>
      <c r="I167" s="5">
        <f>THREE!$G163</f>
        <v>139</v>
      </c>
      <c r="J167" s="5">
        <f>SMARTFREN!$G163</f>
        <v>0</v>
      </c>
      <c r="K167" s="5">
        <f>TSEL!$H163</f>
        <v>266</v>
      </c>
      <c r="L167" s="5">
        <f>XL!$H163</f>
        <v>108</v>
      </c>
      <c r="M167" s="5">
        <f>INDOSAT!$H163</f>
        <v>62</v>
      </c>
      <c r="N167" s="5">
        <f>THREE!$H163</f>
        <v>140</v>
      </c>
      <c r="O167" s="5">
        <f>SMARTFREN!$H163</f>
        <v>0</v>
      </c>
      <c r="P167" s="5">
        <f>TSEL!$I163</f>
        <v>280</v>
      </c>
      <c r="Q167" s="5">
        <f>XL!$I163</f>
        <v>104</v>
      </c>
      <c r="R167" s="5">
        <f>INDOSAT!$I163</f>
        <v>42</v>
      </c>
      <c r="S167" s="5">
        <f>THREE!$I163</f>
        <v>247</v>
      </c>
      <c r="T167" s="5">
        <f>SMARTFREN!$I163</f>
        <v>30</v>
      </c>
      <c r="U167" s="5">
        <f t="shared" si="29"/>
        <v>826</v>
      </c>
      <c r="V167" s="5">
        <f t="shared" si="30"/>
        <v>251</v>
      </c>
      <c r="W167" s="5">
        <f t="shared" si="31"/>
        <v>143</v>
      </c>
      <c r="X167" s="5">
        <f t="shared" si="32"/>
        <v>526</v>
      </c>
      <c r="Y167" s="5">
        <f t="shared" si="33"/>
        <v>30</v>
      </c>
      <c r="Z167" s="23">
        <f t="shared" si="34"/>
        <v>0.46509009009009011</v>
      </c>
      <c r="AA167" s="23">
        <f t="shared" si="35"/>
        <v>0.14132882882882883</v>
      </c>
      <c r="AB167" s="23">
        <f t="shared" si="36"/>
        <v>8.0518018018018014E-2</v>
      </c>
      <c r="AC167" s="23">
        <f t="shared" si="37"/>
        <v>0.29617117117117114</v>
      </c>
      <c r="AD167" s="23">
        <f t="shared" si="38"/>
        <v>1.6891891891891893E-2</v>
      </c>
      <c r="AF167" s="96" t="str">
        <f t="shared" si="39"/>
        <v>WIN</v>
      </c>
      <c r="AG167" s="96" t="str">
        <f t="shared" si="40"/>
        <v>WIN</v>
      </c>
      <c r="AH167" s="44"/>
      <c r="AI167" s="44"/>
      <c r="AJ167" s="44"/>
    </row>
    <row r="168" spans="1:36" x14ac:dyDescent="0.25">
      <c r="A168" s="1" t="s">
        <v>2</v>
      </c>
      <c r="B168" s="1" t="s">
        <v>227</v>
      </c>
      <c r="C168" s="1" t="s">
        <v>230</v>
      </c>
      <c r="D168" s="1" t="s">
        <v>169</v>
      </c>
      <c r="E168" s="1" t="str">
        <f t="shared" si="41"/>
        <v>PALOPO SOROWAKO-KOTA PALOPO</v>
      </c>
      <c r="F168" s="5">
        <f>TSEL!$G164</f>
        <v>82</v>
      </c>
      <c r="G168" s="5">
        <f>XL!$G164</f>
        <v>8</v>
      </c>
      <c r="H168" s="5">
        <f>INDOSAT!$G164</f>
        <v>2</v>
      </c>
      <c r="I168" s="5">
        <f>THREE!$G164</f>
        <v>21</v>
      </c>
      <c r="J168" s="5">
        <f>SMARTFREN!$G164</f>
        <v>0</v>
      </c>
      <c r="K168" s="5">
        <f>TSEL!$H164</f>
        <v>74</v>
      </c>
      <c r="L168" s="5">
        <f>XL!$H164</f>
        <v>17</v>
      </c>
      <c r="M168" s="5">
        <f>INDOSAT!$H164</f>
        <v>25</v>
      </c>
      <c r="N168" s="5">
        <f>THREE!$H164</f>
        <v>5</v>
      </c>
      <c r="O168" s="5">
        <f>SMARTFREN!$H164</f>
        <v>0</v>
      </c>
      <c r="P168" s="5">
        <f>TSEL!$I164</f>
        <v>81</v>
      </c>
      <c r="Q168" s="5">
        <f>XL!$I164</f>
        <v>22</v>
      </c>
      <c r="R168" s="5">
        <f>INDOSAT!$I164</f>
        <v>28</v>
      </c>
      <c r="S168" s="5">
        <f>THREE!$I164</f>
        <v>73</v>
      </c>
      <c r="T168" s="5">
        <f>SMARTFREN!$I164</f>
        <v>5</v>
      </c>
      <c r="U168" s="5">
        <f t="shared" si="29"/>
        <v>237</v>
      </c>
      <c r="V168" s="5">
        <f t="shared" si="30"/>
        <v>47</v>
      </c>
      <c r="W168" s="5">
        <f t="shared" si="31"/>
        <v>55</v>
      </c>
      <c r="X168" s="5">
        <f t="shared" si="32"/>
        <v>99</v>
      </c>
      <c r="Y168" s="5">
        <f t="shared" si="33"/>
        <v>5</v>
      </c>
      <c r="Z168" s="23">
        <f t="shared" si="34"/>
        <v>0.53498871331828446</v>
      </c>
      <c r="AA168" s="23">
        <f t="shared" si="35"/>
        <v>0.10609480812641084</v>
      </c>
      <c r="AB168" s="23">
        <f t="shared" si="36"/>
        <v>0.12415349887133183</v>
      </c>
      <c r="AC168" s="23">
        <f t="shared" si="37"/>
        <v>0.2234762979683973</v>
      </c>
      <c r="AD168" s="23">
        <f t="shared" si="38"/>
        <v>1.1286681715575621E-2</v>
      </c>
      <c r="AF168" s="96" t="str">
        <f t="shared" si="39"/>
        <v>WIN</v>
      </c>
      <c r="AG168" s="96" t="str">
        <f t="shared" si="40"/>
        <v>WIN</v>
      </c>
      <c r="AH168" s="44"/>
      <c r="AI168" s="44"/>
      <c r="AJ168" s="44"/>
    </row>
    <row r="169" spans="1:36" x14ac:dyDescent="0.25">
      <c r="A169" s="1" t="s">
        <v>2</v>
      </c>
      <c r="B169" s="1" t="s">
        <v>226</v>
      </c>
      <c r="C169" s="1" t="s">
        <v>226</v>
      </c>
      <c r="D169" s="1" t="s">
        <v>170</v>
      </c>
      <c r="E169" s="1" t="str">
        <f t="shared" si="41"/>
        <v>PALU-KOTA PALU</v>
      </c>
      <c r="F169" s="5">
        <f>TSEL!$G165</f>
        <v>207</v>
      </c>
      <c r="G169" s="5">
        <f>XL!$G165</f>
        <v>27</v>
      </c>
      <c r="H169" s="5">
        <f>INDOSAT!$G165</f>
        <v>14</v>
      </c>
      <c r="I169" s="5">
        <f>THREE!$G165</f>
        <v>0</v>
      </c>
      <c r="J169" s="5">
        <f>SMARTFREN!$G165</f>
        <v>0</v>
      </c>
      <c r="K169" s="5">
        <f>TSEL!$H165</f>
        <v>197</v>
      </c>
      <c r="L169" s="5">
        <f>XL!$H165</f>
        <v>54</v>
      </c>
      <c r="M169" s="5">
        <f>INDOSAT!$H165</f>
        <v>15</v>
      </c>
      <c r="N169" s="5">
        <f>THREE!$H165</f>
        <v>0</v>
      </c>
      <c r="O169" s="5">
        <f>SMARTFREN!$H165</f>
        <v>0</v>
      </c>
      <c r="P169" s="5">
        <f>TSEL!$I165</f>
        <v>206</v>
      </c>
      <c r="Q169" s="5">
        <f>XL!$I165</f>
        <v>49</v>
      </c>
      <c r="R169" s="5">
        <f>INDOSAT!$I165</f>
        <v>17</v>
      </c>
      <c r="S169" s="5">
        <f>THREE!$I165</f>
        <v>0</v>
      </c>
      <c r="T169" s="5">
        <f>SMARTFREN!$I165</f>
        <v>0</v>
      </c>
      <c r="U169" s="5">
        <f t="shared" si="29"/>
        <v>610</v>
      </c>
      <c r="V169" s="5">
        <f t="shared" si="30"/>
        <v>130</v>
      </c>
      <c r="W169" s="5">
        <f t="shared" si="31"/>
        <v>46</v>
      </c>
      <c r="X169" s="5">
        <f t="shared" si="32"/>
        <v>0</v>
      </c>
      <c r="Y169" s="5">
        <f t="shared" si="33"/>
        <v>0</v>
      </c>
      <c r="Z169" s="23">
        <f t="shared" si="34"/>
        <v>0.77608142493638677</v>
      </c>
      <c r="AA169" s="23">
        <f t="shared" si="35"/>
        <v>0.16539440203562342</v>
      </c>
      <c r="AB169" s="23">
        <f t="shared" si="36"/>
        <v>5.8524173027989825E-2</v>
      </c>
      <c r="AC169" s="23">
        <f t="shared" si="37"/>
        <v>0</v>
      </c>
      <c r="AD169" s="23">
        <f t="shared" si="38"/>
        <v>0</v>
      </c>
      <c r="AF169" s="96" t="str">
        <f t="shared" si="39"/>
        <v>WIN</v>
      </c>
      <c r="AG169" s="96" t="str">
        <f t="shared" si="40"/>
        <v>WIN</v>
      </c>
      <c r="AH169" s="44"/>
      <c r="AI169" s="44"/>
      <c r="AJ169" s="44"/>
    </row>
    <row r="170" spans="1:36" x14ac:dyDescent="0.25">
      <c r="A170" s="1" t="s">
        <v>2</v>
      </c>
      <c r="B170" s="1" t="s">
        <v>227</v>
      </c>
      <c r="C170" s="1" t="s">
        <v>227</v>
      </c>
      <c r="D170" s="1" t="s">
        <v>171</v>
      </c>
      <c r="E170" s="1" t="str">
        <f t="shared" si="41"/>
        <v>PARE-PARE-KOTA PARE-PARE</v>
      </c>
      <c r="F170" s="5">
        <f>TSEL!$G166</f>
        <v>62</v>
      </c>
      <c r="G170" s="5">
        <f>XL!$G166</f>
        <v>8</v>
      </c>
      <c r="H170" s="5">
        <f>INDOSAT!$G166</f>
        <v>10</v>
      </c>
      <c r="I170" s="5">
        <f>THREE!$G166</f>
        <v>19</v>
      </c>
      <c r="J170" s="5">
        <f>SMARTFREN!$G166</f>
        <v>0</v>
      </c>
      <c r="K170" s="5">
        <f>TSEL!$H166</f>
        <v>63</v>
      </c>
      <c r="L170" s="5">
        <f>XL!$H166</f>
        <v>27</v>
      </c>
      <c r="M170" s="5">
        <f>INDOSAT!$H166</f>
        <v>36</v>
      </c>
      <c r="N170" s="5">
        <f>THREE!$H166</f>
        <v>22</v>
      </c>
      <c r="O170" s="5">
        <f>SMARTFREN!$H166</f>
        <v>0</v>
      </c>
      <c r="P170" s="5">
        <f>TSEL!$I166</f>
        <v>60</v>
      </c>
      <c r="Q170" s="5">
        <f>XL!$I166</f>
        <v>27</v>
      </c>
      <c r="R170" s="5">
        <f>INDOSAT!$I166</f>
        <v>34</v>
      </c>
      <c r="S170" s="5">
        <f>THREE!$I166</f>
        <v>44</v>
      </c>
      <c r="T170" s="5">
        <f>SMARTFREN!$I166</f>
        <v>13</v>
      </c>
      <c r="U170" s="5">
        <f t="shared" si="29"/>
        <v>185</v>
      </c>
      <c r="V170" s="5">
        <f t="shared" si="30"/>
        <v>62</v>
      </c>
      <c r="W170" s="5">
        <f t="shared" si="31"/>
        <v>80</v>
      </c>
      <c r="X170" s="5">
        <f t="shared" si="32"/>
        <v>85</v>
      </c>
      <c r="Y170" s="5">
        <f t="shared" si="33"/>
        <v>13</v>
      </c>
      <c r="Z170" s="23">
        <f t="shared" si="34"/>
        <v>0.43529411764705883</v>
      </c>
      <c r="AA170" s="23">
        <f t="shared" si="35"/>
        <v>0.14588235294117646</v>
      </c>
      <c r="AB170" s="23">
        <f t="shared" si="36"/>
        <v>0.18823529411764706</v>
      </c>
      <c r="AC170" s="23">
        <f t="shared" si="37"/>
        <v>0.2</v>
      </c>
      <c r="AD170" s="23">
        <f t="shared" si="38"/>
        <v>3.0588235294117649E-2</v>
      </c>
      <c r="AF170" s="96" t="str">
        <f t="shared" si="39"/>
        <v>WIN</v>
      </c>
      <c r="AG170" s="96" t="str">
        <f t="shared" si="40"/>
        <v>WIN</v>
      </c>
      <c r="AH170" s="44"/>
      <c r="AI170" s="44"/>
      <c r="AJ170" s="44"/>
    </row>
    <row r="171" spans="1:36" x14ac:dyDescent="0.25">
      <c r="A171" s="1" t="s">
        <v>2</v>
      </c>
      <c r="B171" s="1" t="s">
        <v>229</v>
      </c>
      <c r="C171" s="1" t="s">
        <v>228</v>
      </c>
      <c r="D171" s="1" t="s">
        <v>172</v>
      </c>
      <c r="E171" s="1" t="str">
        <f t="shared" si="41"/>
        <v>TERNATE-KOTA TERNATE</v>
      </c>
      <c r="F171" s="5">
        <f>TSEL!$G167</f>
        <v>90</v>
      </c>
      <c r="G171" s="5">
        <f>XL!$G167</f>
        <v>0</v>
      </c>
      <c r="H171" s="5">
        <f>INDOSAT!$G167</f>
        <v>5</v>
      </c>
      <c r="I171" s="5">
        <f>THREE!$G167</f>
        <v>0</v>
      </c>
      <c r="J171" s="5">
        <f>SMARTFREN!$G167</f>
        <v>0</v>
      </c>
      <c r="K171" s="5">
        <f>TSEL!$H167</f>
        <v>85</v>
      </c>
      <c r="L171" s="5">
        <f>XL!$H167</f>
        <v>0</v>
      </c>
      <c r="M171" s="5">
        <f>INDOSAT!$H167</f>
        <v>6</v>
      </c>
      <c r="N171" s="5">
        <f>THREE!$H167</f>
        <v>0</v>
      </c>
      <c r="O171" s="5">
        <f>SMARTFREN!$H167</f>
        <v>0</v>
      </c>
      <c r="P171" s="5">
        <f>TSEL!$I167</f>
        <v>90</v>
      </c>
      <c r="Q171" s="5">
        <f>XL!$I167</f>
        <v>0</v>
      </c>
      <c r="R171" s="5">
        <f>INDOSAT!$I167</f>
        <v>6</v>
      </c>
      <c r="S171" s="5">
        <f>THREE!$I167</f>
        <v>0</v>
      </c>
      <c r="T171" s="5">
        <f>SMARTFREN!$I167</f>
        <v>0</v>
      </c>
      <c r="U171" s="5">
        <f t="shared" si="29"/>
        <v>265</v>
      </c>
      <c r="V171" s="5">
        <f t="shared" si="30"/>
        <v>0</v>
      </c>
      <c r="W171" s="5">
        <f t="shared" si="31"/>
        <v>17</v>
      </c>
      <c r="X171" s="5">
        <f t="shared" si="32"/>
        <v>0</v>
      </c>
      <c r="Y171" s="5">
        <f t="shared" si="33"/>
        <v>0</v>
      </c>
      <c r="Z171" s="23">
        <f t="shared" si="34"/>
        <v>0.93971631205673756</v>
      </c>
      <c r="AA171" s="23">
        <f t="shared" si="35"/>
        <v>0</v>
      </c>
      <c r="AB171" s="23">
        <f t="shared" si="36"/>
        <v>6.0283687943262408E-2</v>
      </c>
      <c r="AC171" s="23">
        <f t="shared" si="37"/>
        <v>0</v>
      </c>
      <c r="AD171" s="23">
        <f t="shared" si="38"/>
        <v>0</v>
      </c>
      <c r="AF171" s="96" t="str">
        <f t="shared" si="39"/>
        <v>WIN</v>
      </c>
      <c r="AG171" s="96" t="str">
        <f t="shared" si="40"/>
        <v>WIN</v>
      </c>
      <c r="AH171" s="44"/>
      <c r="AI171" s="44"/>
      <c r="AJ171" s="44"/>
    </row>
    <row r="172" spans="1:36" x14ac:dyDescent="0.25">
      <c r="A172" s="1" t="s">
        <v>2</v>
      </c>
      <c r="B172" s="1" t="s">
        <v>229</v>
      </c>
      <c r="C172" s="1" t="s">
        <v>228</v>
      </c>
      <c r="D172" s="1" t="s">
        <v>173</v>
      </c>
      <c r="E172" s="1" t="str">
        <f t="shared" ref="E172:E203" si="42">C172&amp;"-"&amp;D172</f>
        <v>TERNATE-KOTA TIDORE KEPULAUAN</v>
      </c>
      <c r="F172" s="5">
        <f>TSEL!$G168</f>
        <v>33</v>
      </c>
      <c r="G172" s="5">
        <f>XL!$G168</f>
        <v>0</v>
      </c>
      <c r="H172" s="5">
        <f>INDOSAT!$G168</f>
        <v>1</v>
      </c>
      <c r="I172" s="5">
        <f>THREE!$G168</f>
        <v>0</v>
      </c>
      <c r="J172" s="5">
        <f>SMARTFREN!$G168</f>
        <v>0</v>
      </c>
      <c r="K172" s="5">
        <f>TSEL!$H168</f>
        <v>24</v>
      </c>
      <c r="L172" s="5">
        <f>XL!$H168</f>
        <v>0</v>
      </c>
      <c r="M172" s="5">
        <f>INDOSAT!$H168</f>
        <v>2</v>
      </c>
      <c r="N172" s="5">
        <f>THREE!$H168</f>
        <v>0</v>
      </c>
      <c r="O172" s="5">
        <f>SMARTFREN!$H168</f>
        <v>0</v>
      </c>
      <c r="P172" s="5">
        <f>TSEL!$I168</f>
        <v>32</v>
      </c>
      <c r="Q172" s="5">
        <f>XL!$I168</f>
        <v>0</v>
      </c>
      <c r="R172" s="5">
        <f>INDOSAT!$I168</f>
        <v>2</v>
      </c>
      <c r="S172" s="5">
        <f>THREE!$I168</f>
        <v>0</v>
      </c>
      <c r="T172" s="5">
        <f>SMARTFREN!$I168</f>
        <v>0</v>
      </c>
      <c r="U172" s="5">
        <f t="shared" si="29"/>
        <v>89</v>
      </c>
      <c r="V172" s="5">
        <f t="shared" si="30"/>
        <v>0</v>
      </c>
      <c r="W172" s="5">
        <f t="shared" si="31"/>
        <v>5</v>
      </c>
      <c r="X172" s="5">
        <f t="shared" si="32"/>
        <v>0</v>
      </c>
      <c r="Y172" s="5">
        <f t="shared" si="33"/>
        <v>0</v>
      </c>
      <c r="Z172" s="23">
        <f t="shared" si="34"/>
        <v>0.94680851063829785</v>
      </c>
      <c r="AA172" s="23">
        <f t="shared" si="35"/>
        <v>0</v>
      </c>
      <c r="AB172" s="23">
        <f t="shared" si="36"/>
        <v>5.3191489361702128E-2</v>
      </c>
      <c r="AC172" s="23">
        <f t="shared" si="37"/>
        <v>0</v>
      </c>
      <c r="AD172" s="23">
        <f t="shared" si="38"/>
        <v>0</v>
      </c>
      <c r="AF172" s="96" t="str">
        <f t="shared" si="39"/>
        <v>WIN</v>
      </c>
      <c r="AG172" s="96" t="str">
        <f t="shared" si="40"/>
        <v>WIN</v>
      </c>
      <c r="AH172" s="44"/>
      <c r="AI172" s="44"/>
      <c r="AJ172" s="44"/>
    </row>
    <row r="173" spans="1:36" x14ac:dyDescent="0.25">
      <c r="A173" s="1" t="s">
        <v>2</v>
      </c>
      <c r="B173" s="1" t="s">
        <v>229</v>
      </c>
      <c r="C173" s="1" t="s">
        <v>223</v>
      </c>
      <c r="D173" s="1" t="s">
        <v>174</v>
      </c>
      <c r="E173" s="1" t="str">
        <f t="shared" si="42"/>
        <v>BITUNG MINAHASA TALAUD-KOTA TOMOHON</v>
      </c>
      <c r="F173" s="5">
        <f>TSEL!$G169</f>
        <v>41</v>
      </c>
      <c r="G173" s="5">
        <f>XL!$G169</f>
        <v>3</v>
      </c>
      <c r="H173" s="5">
        <f>INDOSAT!$G169</f>
        <v>12</v>
      </c>
      <c r="I173" s="5">
        <f>THREE!$G169</f>
        <v>11</v>
      </c>
      <c r="J173" s="5">
        <f>SMARTFREN!$G169</f>
        <v>0</v>
      </c>
      <c r="K173" s="5">
        <f>TSEL!$H169</f>
        <v>36</v>
      </c>
      <c r="L173" s="5">
        <f>XL!$H169</f>
        <v>13</v>
      </c>
      <c r="M173" s="5">
        <f>INDOSAT!$H169</f>
        <v>13</v>
      </c>
      <c r="N173" s="5">
        <f>THREE!$H169</f>
        <v>11</v>
      </c>
      <c r="O173" s="5">
        <f>SMARTFREN!$H169</f>
        <v>0</v>
      </c>
      <c r="P173" s="5">
        <f>TSEL!$I169</f>
        <v>41</v>
      </c>
      <c r="Q173" s="5">
        <f>XL!$I169</f>
        <v>13</v>
      </c>
      <c r="R173" s="5">
        <f>INDOSAT!$I169</f>
        <v>11</v>
      </c>
      <c r="S173" s="5">
        <f>THREE!$I169</f>
        <v>28</v>
      </c>
      <c r="T173" s="5">
        <f>SMARTFREN!$I169</f>
        <v>8</v>
      </c>
      <c r="U173" s="5">
        <f t="shared" si="29"/>
        <v>118</v>
      </c>
      <c r="V173" s="5">
        <f t="shared" si="30"/>
        <v>29</v>
      </c>
      <c r="W173" s="5">
        <f t="shared" si="31"/>
        <v>36</v>
      </c>
      <c r="X173" s="5">
        <f t="shared" si="32"/>
        <v>50</v>
      </c>
      <c r="Y173" s="5">
        <f t="shared" si="33"/>
        <v>8</v>
      </c>
      <c r="Z173" s="23">
        <f t="shared" si="34"/>
        <v>0.48962655601659749</v>
      </c>
      <c r="AA173" s="23">
        <f t="shared" si="35"/>
        <v>0.12033195020746888</v>
      </c>
      <c r="AB173" s="23">
        <f t="shared" si="36"/>
        <v>0.14937759336099585</v>
      </c>
      <c r="AC173" s="23">
        <f t="shared" si="37"/>
        <v>0.2074688796680498</v>
      </c>
      <c r="AD173" s="23">
        <f t="shared" si="38"/>
        <v>3.3195020746887967E-2</v>
      </c>
      <c r="AF173" s="96" t="str">
        <f t="shared" si="39"/>
        <v>WIN</v>
      </c>
      <c r="AG173" s="96" t="str">
        <f t="shared" si="40"/>
        <v>WIN</v>
      </c>
      <c r="AH173" s="44"/>
      <c r="AI173" s="44"/>
      <c r="AJ173" s="44"/>
    </row>
    <row r="174" spans="1:36" x14ac:dyDescent="0.25">
      <c r="A174" s="1" t="s">
        <v>2</v>
      </c>
      <c r="B174" s="1" t="s">
        <v>227</v>
      </c>
      <c r="C174" s="1" t="s">
        <v>230</v>
      </c>
      <c r="D174" s="1" t="s">
        <v>175</v>
      </c>
      <c r="E174" s="1" t="str">
        <f t="shared" si="42"/>
        <v>PALOPO SOROWAKO-LUWU</v>
      </c>
      <c r="F174" s="5">
        <f>TSEL!$G170</f>
        <v>90</v>
      </c>
      <c r="G174" s="5">
        <f>XL!$G170</f>
        <v>16</v>
      </c>
      <c r="H174" s="5">
        <f>INDOSAT!$G170</f>
        <v>12</v>
      </c>
      <c r="I174" s="5">
        <f>THREE!$G170</f>
        <v>11</v>
      </c>
      <c r="J174" s="5">
        <f>SMARTFREN!$G170</f>
        <v>0</v>
      </c>
      <c r="K174" s="5">
        <f>TSEL!$H170</f>
        <v>64</v>
      </c>
      <c r="L174" s="5">
        <f>XL!$H170</f>
        <v>32</v>
      </c>
      <c r="M174" s="5">
        <f>INDOSAT!$H170</f>
        <v>23</v>
      </c>
      <c r="N174" s="5">
        <f>THREE!$H170</f>
        <v>0</v>
      </c>
      <c r="O174" s="5">
        <f>SMARTFREN!$H170</f>
        <v>0</v>
      </c>
      <c r="P174" s="5">
        <f>TSEL!$I170</f>
        <v>86</v>
      </c>
      <c r="Q174" s="5">
        <f>XL!$I170</f>
        <v>31</v>
      </c>
      <c r="R174" s="5">
        <f>INDOSAT!$I170</f>
        <v>25</v>
      </c>
      <c r="S174" s="5">
        <f>THREE!$I170</f>
        <v>32</v>
      </c>
      <c r="T174" s="5">
        <f>SMARTFREN!$I170</f>
        <v>9</v>
      </c>
      <c r="U174" s="5">
        <f t="shared" si="29"/>
        <v>240</v>
      </c>
      <c r="V174" s="5">
        <f t="shared" si="30"/>
        <v>79</v>
      </c>
      <c r="W174" s="5">
        <f t="shared" si="31"/>
        <v>60</v>
      </c>
      <c r="X174" s="5">
        <f t="shared" si="32"/>
        <v>43</v>
      </c>
      <c r="Y174" s="5">
        <f t="shared" si="33"/>
        <v>9</v>
      </c>
      <c r="Z174" s="23">
        <f t="shared" si="34"/>
        <v>0.55684454756380508</v>
      </c>
      <c r="AA174" s="23">
        <f t="shared" si="35"/>
        <v>0.18329466357308585</v>
      </c>
      <c r="AB174" s="23">
        <f t="shared" si="36"/>
        <v>0.13921113689095127</v>
      </c>
      <c r="AC174" s="23">
        <f t="shared" si="37"/>
        <v>9.9767981438515077E-2</v>
      </c>
      <c r="AD174" s="23">
        <f t="shared" si="38"/>
        <v>2.0881670533642691E-2</v>
      </c>
      <c r="AF174" s="96" t="str">
        <f t="shared" si="39"/>
        <v>WIN</v>
      </c>
      <c r="AG174" s="96" t="str">
        <f t="shared" si="40"/>
        <v>WIN</v>
      </c>
      <c r="AH174" s="44"/>
      <c r="AI174" s="44"/>
      <c r="AJ174" s="44"/>
    </row>
    <row r="175" spans="1:36" x14ac:dyDescent="0.25">
      <c r="A175" s="1" t="s">
        <v>2</v>
      </c>
      <c r="B175" s="1" t="s">
        <v>227</v>
      </c>
      <c r="C175" s="1" t="s">
        <v>230</v>
      </c>
      <c r="D175" s="1" t="s">
        <v>176</v>
      </c>
      <c r="E175" s="1" t="str">
        <f t="shared" si="42"/>
        <v>PALOPO SOROWAKO-LUWU TIMUR</v>
      </c>
      <c r="F175" s="5">
        <f>TSEL!$G171</f>
        <v>82</v>
      </c>
      <c r="G175" s="5">
        <f>XL!$G171</f>
        <v>5</v>
      </c>
      <c r="H175" s="5">
        <f>INDOSAT!$G171</f>
        <v>10</v>
      </c>
      <c r="I175" s="5">
        <f>THREE!$G171</f>
        <v>0</v>
      </c>
      <c r="J175" s="5">
        <f>SMARTFREN!$G171</f>
        <v>0</v>
      </c>
      <c r="K175" s="5">
        <f>TSEL!$H171</f>
        <v>70</v>
      </c>
      <c r="L175" s="5">
        <f>XL!$H171</f>
        <v>45</v>
      </c>
      <c r="M175" s="5">
        <f>INDOSAT!$H171</f>
        <v>14</v>
      </c>
      <c r="N175" s="5">
        <f>THREE!$H171</f>
        <v>0</v>
      </c>
      <c r="O175" s="5">
        <f>SMARTFREN!$H171</f>
        <v>0</v>
      </c>
      <c r="P175" s="5">
        <f>TSEL!$I171</f>
        <v>82</v>
      </c>
      <c r="Q175" s="5">
        <f>XL!$I171</f>
        <v>45</v>
      </c>
      <c r="R175" s="5">
        <f>INDOSAT!$I171</f>
        <v>15</v>
      </c>
      <c r="S175" s="5">
        <f>THREE!$I171</f>
        <v>5</v>
      </c>
      <c r="T175" s="5">
        <f>SMARTFREN!$I171</f>
        <v>0</v>
      </c>
      <c r="U175" s="5">
        <f t="shared" si="29"/>
        <v>234</v>
      </c>
      <c r="V175" s="5">
        <f t="shared" si="30"/>
        <v>95</v>
      </c>
      <c r="W175" s="5">
        <f t="shared" si="31"/>
        <v>39</v>
      </c>
      <c r="X175" s="5">
        <f t="shared" si="32"/>
        <v>5</v>
      </c>
      <c r="Y175" s="5">
        <f t="shared" si="33"/>
        <v>0</v>
      </c>
      <c r="Z175" s="23">
        <f t="shared" si="34"/>
        <v>0.62734584450402142</v>
      </c>
      <c r="AA175" s="23">
        <f t="shared" si="35"/>
        <v>0.2546916890080429</v>
      </c>
      <c r="AB175" s="23">
        <f t="shared" si="36"/>
        <v>0.10455764075067024</v>
      </c>
      <c r="AC175" s="23">
        <f t="shared" si="37"/>
        <v>1.3404825737265416E-2</v>
      </c>
      <c r="AD175" s="23">
        <f t="shared" si="38"/>
        <v>0</v>
      </c>
      <c r="AF175" s="96" t="str">
        <f t="shared" si="39"/>
        <v>WIN</v>
      </c>
      <c r="AG175" s="96" t="str">
        <f t="shared" si="40"/>
        <v>WIN</v>
      </c>
      <c r="AH175" s="44"/>
      <c r="AI175" s="44"/>
      <c r="AJ175" s="44"/>
    </row>
    <row r="176" spans="1:36" x14ac:dyDescent="0.25">
      <c r="A176" s="1" t="s">
        <v>2</v>
      </c>
      <c r="B176" s="1" t="s">
        <v>227</v>
      </c>
      <c r="C176" s="1" t="s">
        <v>230</v>
      </c>
      <c r="D176" s="1" t="s">
        <v>177</v>
      </c>
      <c r="E176" s="1" t="str">
        <f t="shared" si="42"/>
        <v>PALOPO SOROWAKO-LUWU UTARA</v>
      </c>
      <c r="F176" s="5">
        <f>TSEL!$G172</f>
        <v>69</v>
      </c>
      <c r="G176" s="5">
        <f>XL!$G172</f>
        <v>10</v>
      </c>
      <c r="H176" s="5">
        <f>INDOSAT!$G172</f>
        <v>8</v>
      </c>
      <c r="I176" s="5">
        <f>THREE!$G172</f>
        <v>0</v>
      </c>
      <c r="J176" s="5">
        <f>SMARTFREN!$G172</f>
        <v>0</v>
      </c>
      <c r="K176" s="5">
        <f>TSEL!$H172</f>
        <v>47</v>
      </c>
      <c r="L176" s="5">
        <f>XL!$H172</f>
        <v>21</v>
      </c>
      <c r="M176" s="5">
        <f>INDOSAT!$H172</f>
        <v>10</v>
      </c>
      <c r="N176" s="5">
        <f>THREE!$H172</f>
        <v>0</v>
      </c>
      <c r="O176" s="5">
        <f>SMARTFREN!$H172</f>
        <v>0</v>
      </c>
      <c r="P176" s="5">
        <f>TSEL!$I172</f>
        <v>68</v>
      </c>
      <c r="Q176" s="5">
        <f>XL!$I172</f>
        <v>22</v>
      </c>
      <c r="R176" s="5">
        <f>INDOSAT!$I172</f>
        <v>10</v>
      </c>
      <c r="S176" s="5">
        <f>THREE!$I172</f>
        <v>3</v>
      </c>
      <c r="T176" s="5">
        <f>SMARTFREN!$I172</f>
        <v>8</v>
      </c>
      <c r="U176" s="5">
        <f t="shared" si="29"/>
        <v>184</v>
      </c>
      <c r="V176" s="5">
        <f t="shared" si="30"/>
        <v>53</v>
      </c>
      <c r="W176" s="5">
        <f t="shared" si="31"/>
        <v>28</v>
      </c>
      <c r="X176" s="5">
        <f t="shared" si="32"/>
        <v>3</v>
      </c>
      <c r="Y176" s="5">
        <f t="shared" si="33"/>
        <v>8</v>
      </c>
      <c r="Z176" s="23">
        <f t="shared" si="34"/>
        <v>0.66666666666666663</v>
      </c>
      <c r="AA176" s="23">
        <f t="shared" si="35"/>
        <v>0.19202898550724637</v>
      </c>
      <c r="AB176" s="23">
        <f t="shared" si="36"/>
        <v>0.10144927536231885</v>
      </c>
      <c r="AC176" s="23">
        <f t="shared" si="37"/>
        <v>1.0869565217391304E-2</v>
      </c>
      <c r="AD176" s="23">
        <f t="shared" si="38"/>
        <v>2.8985507246376812E-2</v>
      </c>
      <c r="AF176" s="96" t="str">
        <f t="shared" si="39"/>
        <v>WIN</v>
      </c>
      <c r="AG176" s="96" t="str">
        <f t="shared" si="40"/>
        <v>WIN</v>
      </c>
      <c r="AH176" s="44"/>
      <c r="AI176" s="44"/>
      <c r="AJ176" s="44"/>
    </row>
    <row r="177" spans="1:36" x14ac:dyDescent="0.25">
      <c r="A177" s="1" t="s">
        <v>2</v>
      </c>
      <c r="B177" s="1" t="s">
        <v>227</v>
      </c>
      <c r="C177" s="1" t="s">
        <v>180</v>
      </c>
      <c r="D177" s="1" t="s">
        <v>178</v>
      </c>
      <c r="E177" s="1" t="str">
        <f t="shared" si="42"/>
        <v>MAMUJU-MAJENE</v>
      </c>
      <c r="F177" s="5">
        <f>TSEL!$G173</f>
        <v>39</v>
      </c>
      <c r="G177" s="5">
        <f>XL!$G173</f>
        <v>8</v>
      </c>
      <c r="H177" s="5">
        <f>INDOSAT!$G173</f>
        <v>3</v>
      </c>
      <c r="I177" s="5">
        <f>THREE!$G173</f>
        <v>7</v>
      </c>
      <c r="J177" s="5">
        <f>SMARTFREN!$G173</f>
        <v>0</v>
      </c>
      <c r="K177" s="5">
        <f>TSEL!$H173</f>
        <v>25</v>
      </c>
      <c r="L177" s="5">
        <f>XL!$H173</f>
        <v>19</v>
      </c>
      <c r="M177" s="5">
        <f>INDOSAT!$H173</f>
        <v>6</v>
      </c>
      <c r="N177" s="5">
        <f>THREE!$H173</f>
        <v>1</v>
      </c>
      <c r="O177" s="5">
        <f>SMARTFREN!$H173</f>
        <v>0</v>
      </c>
      <c r="P177" s="5">
        <f>TSEL!$I173</f>
        <v>37</v>
      </c>
      <c r="Q177" s="5">
        <f>XL!$I173</f>
        <v>17</v>
      </c>
      <c r="R177" s="5">
        <f>INDOSAT!$I173</f>
        <v>6</v>
      </c>
      <c r="S177" s="5">
        <f>THREE!$I173</f>
        <v>10</v>
      </c>
      <c r="T177" s="5">
        <f>SMARTFREN!$I173</f>
        <v>0</v>
      </c>
      <c r="U177" s="5">
        <f t="shared" si="29"/>
        <v>101</v>
      </c>
      <c r="V177" s="5">
        <f t="shared" si="30"/>
        <v>44</v>
      </c>
      <c r="W177" s="5">
        <f t="shared" si="31"/>
        <v>15</v>
      </c>
      <c r="X177" s="5">
        <f t="shared" si="32"/>
        <v>18</v>
      </c>
      <c r="Y177" s="5">
        <f t="shared" si="33"/>
        <v>0</v>
      </c>
      <c r="Z177" s="23">
        <f t="shared" si="34"/>
        <v>0.56741573033707871</v>
      </c>
      <c r="AA177" s="23">
        <f t="shared" si="35"/>
        <v>0.24719101123595505</v>
      </c>
      <c r="AB177" s="23">
        <f t="shared" si="36"/>
        <v>8.4269662921348312E-2</v>
      </c>
      <c r="AC177" s="23">
        <f t="shared" si="37"/>
        <v>0.10112359550561797</v>
      </c>
      <c r="AD177" s="23">
        <f t="shared" si="38"/>
        <v>0</v>
      </c>
      <c r="AF177" s="96" t="str">
        <f t="shared" si="39"/>
        <v>WIN</v>
      </c>
      <c r="AG177" s="96" t="str">
        <f t="shared" si="40"/>
        <v>WIN</v>
      </c>
      <c r="AH177" s="44"/>
      <c r="AI177" s="44"/>
      <c r="AJ177" s="44"/>
    </row>
    <row r="178" spans="1:36" x14ac:dyDescent="0.25">
      <c r="A178" s="1" t="s">
        <v>2</v>
      </c>
      <c r="B178" s="1" t="s">
        <v>227</v>
      </c>
      <c r="C178" s="1" t="s">
        <v>180</v>
      </c>
      <c r="D178" s="1" t="s">
        <v>179</v>
      </c>
      <c r="E178" s="1" t="str">
        <f t="shared" si="42"/>
        <v>MAMUJU-MAMASA</v>
      </c>
      <c r="F178" s="5">
        <f>TSEL!$G174</f>
        <v>11</v>
      </c>
      <c r="G178" s="5">
        <f>XL!$G174</f>
        <v>0</v>
      </c>
      <c r="H178" s="5">
        <f>INDOSAT!$G174</f>
        <v>2</v>
      </c>
      <c r="I178" s="5">
        <f>THREE!$G174</f>
        <v>0</v>
      </c>
      <c r="J178" s="5">
        <f>SMARTFREN!$G174</f>
        <v>0</v>
      </c>
      <c r="K178" s="5">
        <f>TSEL!$H174</f>
        <v>8</v>
      </c>
      <c r="L178" s="5">
        <f>XL!$H174</f>
        <v>0</v>
      </c>
      <c r="M178" s="5">
        <f>INDOSAT!$H174</f>
        <v>0</v>
      </c>
      <c r="N178" s="5">
        <f>THREE!$H174</f>
        <v>0</v>
      </c>
      <c r="O178" s="5">
        <f>SMARTFREN!$H174</f>
        <v>0</v>
      </c>
      <c r="P178" s="5">
        <f>TSEL!$I174</f>
        <v>9</v>
      </c>
      <c r="Q178" s="5">
        <f>XL!$I174</f>
        <v>0</v>
      </c>
      <c r="R178" s="5">
        <f>INDOSAT!$I174</f>
        <v>0</v>
      </c>
      <c r="S178" s="5">
        <f>THREE!$I174</f>
        <v>0</v>
      </c>
      <c r="T178" s="5">
        <f>SMARTFREN!$I174</f>
        <v>0</v>
      </c>
      <c r="U178" s="5">
        <f t="shared" si="29"/>
        <v>28</v>
      </c>
      <c r="V178" s="5">
        <f t="shared" si="30"/>
        <v>0</v>
      </c>
      <c r="W178" s="5">
        <f t="shared" si="31"/>
        <v>2</v>
      </c>
      <c r="X178" s="5">
        <f t="shared" si="32"/>
        <v>0</v>
      </c>
      <c r="Y178" s="5">
        <f t="shared" si="33"/>
        <v>0</v>
      </c>
      <c r="Z178" s="23">
        <f t="shared" si="34"/>
        <v>0.93333333333333335</v>
      </c>
      <c r="AA178" s="23">
        <f t="shared" si="35"/>
        <v>0</v>
      </c>
      <c r="AB178" s="23">
        <f t="shared" si="36"/>
        <v>6.6666666666666666E-2</v>
      </c>
      <c r="AC178" s="23">
        <f t="shared" si="37"/>
        <v>0</v>
      </c>
      <c r="AD178" s="23">
        <f t="shared" si="38"/>
        <v>0</v>
      </c>
      <c r="AF178" s="96" t="str">
        <f t="shared" si="39"/>
        <v>WIN</v>
      </c>
      <c r="AG178" s="96" t="str">
        <f t="shared" si="40"/>
        <v>WIN</v>
      </c>
      <c r="AH178" s="44"/>
      <c r="AI178" s="44"/>
      <c r="AJ178" s="44"/>
    </row>
    <row r="179" spans="1:36" x14ac:dyDescent="0.25">
      <c r="A179" s="1" t="s">
        <v>2</v>
      </c>
      <c r="B179" s="1" t="s">
        <v>227</v>
      </c>
      <c r="C179" s="1" t="s">
        <v>180</v>
      </c>
      <c r="D179" s="1" t="s">
        <v>180</v>
      </c>
      <c r="E179" s="1" t="str">
        <f t="shared" si="42"/>
        <v>MAMUJU-MAMUJU</v>
      </c>
      <c r="F179" s="5">
        <f>TSEL!$G175</f>
        <v>63</v>
      </c>
      <c r="G179" s="5">
        <f>XL!$G175</f>
        <v>7</v>
      </c>
      <c r="H179" s="5">
        <f>INDOSAT!$G175</f>
        <v>6</v>
      </c>
      <c r="I179" s="5">
        <f>THREE!$G175</f>
        <v>0</v>
      </c>
      <c r="J179" s="5">
        <f>SMARTFREN!$G175</f>
        <v>0</v>
      </c>
      <c r="K179" s="5">
        <f>TSEL!$H175</f>
        <v>49</v>
      </c>
      <c r="L179" s="5">
        <f>XL!$H175</f>
        <v>22</v>
      </c>
      <c r="M179" s="5">
        <f>INDOSAT!$H175</f>
        <v>9</v>
      </c>
      <c r="N179" s="5">
        <f>THREE!$H175</f>
        <v>0</v>
      </c>
      <c r="O179" s="5">
        <f>SMARTFREN!$H175</f>
        <v>0</v>
      </c>
      <c r="P179" s="5">
        <f>TSEL!$I175</f>
        <v>63</v>
      </c>
      <c r="Q179" s="5">
        <f>XL!$I175</f>
        <v>19</v>
      </c>
      <c r="R179" s="5">
        <f>INDOSAT!$I175</f>
        <v>9</v>
      </c>
      <c r="S179" s="5">
        <f>THREE!$I175</f>
        <v>3</v>
      </c>
      <c r="T179" s="5">
        <f>SMARTFREN!$I175</f>
        <v>0</v>
      </c>
      <c r="U179" s="5">
        <f t="shared" si="29"/>
        <v>175</v>
      </c>
      <c r="V179" s="5">
        <f t="shared" si="30"/>
        <v>48</v>
      </c>
      <c r="W179" s="5">
        <f t="shared" si="31"/>
        <v>24</v>
      </c>
      <c r="X179" s="5">
        <f t="shared" si="32"/>
        <v>3</v>
      </c>
      <c r="Y179" s="5">
        <f t="shared" si="33"/>
        <v>0</v>
      </c>
      <c r="Z179" s="23">
        <f t="shared" si="34"/>
        <v>0.7</v>
      </c>
      <c r="AA179" s="23">
        <f t="shared" si="35"/>
        <v>0.192</v>
      </c>
      <c r="AB179" s="23">
        <f t="shared" si="36"/>
        <v>9.6000000000000002E-2</v>
      </c>
      <c r="AC179" s="23">
        <f t="shared" si="37"/>
        <v>1.2E-2</v>
      </c>
      <c r="AD179" s="23">
        <f t="shared" si="38"/>
        <v>0</v>
      </c>
      <c r="AF179" s="96" t="str">
        <f t="shared" si="39"/>
        <v>WIN</v>
      </c>
      <c r="AG179" s="96" t="str">
        <f t="shared" si="40"/>
        <v>WIN</v>
      </c>
      <c r="AH179" s="44"/>
      <c r="AI179" s="44"/>
      <c r="AJ179" s="44"/>
    </row>
    <row r="180" spans="1:36" x14ac:dyDescent="0.25">
      <c r="A180" s="1" t="s">
        <v>2</v>
      </c>
      <c r="B180" s="1" t="s">
        <v>227</v>
      </c>
      <c r="C180" s="1" t="s">
        <v>180</v>
      </c>
      <c r="D180" s="1" t="s">
        <v>181</v>
      </c>
      <c r="E180" s="1" t="str">
        <f t="shared" si="42"/>
        <v>MAMUJU-MAMUJU TENGAH</v>
      </c>
      <c r="F180" s="5">
        <f>TSEL!$G176</f>
        <v>29</v>
      </c>
      <c r="G180" s="5">
        <f>XL!$G176</f>
        <v>0</v>
      </c>
      <c r="H180" s="5">
        <f>INDOSAT!$G176</f>
        <v>3</v>
      </c>
      <c r="I180" s="5">
        <f>THREE!$G176</f>
        <v>0</v>
      </c>
      <c r="J180" s="5">
        <f>SMARTFREN!$G176</f>
        <v>0</v>
      </c>
      <c r="K180" s="5">
        <f>TSEL!$H176</f>
        <v>15</v>
      </c>
      <c r="L180" s="5">
        <f>XL!$H176</f>
        <v>0</v>
      </c>
      <c r="M180" s="5">
        <f>INDOSAT!$H176</f>
        <v>3</v>
      </c>
      <c r="N180" s="5">
        <f>THREE!$H176</f>
        <v>0</v>
      </c>
      <c r="O180" s="5">
        <f>SMARTFREN!$H176</f>
        <v>0</v>
      </c>
      <c r="P180" s="5">
        <f>TSEL!$I176</f>
        <v>28</v>
      </c>
      <c r="Q180" s="5">
        <f>XL!$I176</f>
        <v>0</v>
      </c>
      <c r="R180" s="5">
        <f>INDOSAT!$I176</f>
        <v>3</v>
      </c>
      <c r="S180" s="5">
        <f>THREE!$I176</f>
        <v>0</v>
      </c>
      <c r="T180" s="5">
        <f>SMARTFREN!$I176</f>
        <v>0</v>
      </c>
      <c r="U180" s="5">
        <f t="shared" si="29"/>
        <v>72</v>
      </c>
      <c r="V180" s="5">
        <f t="shared" si="30"/>
        <v>0</v>
      </c>
      <c r="W180" s="5">
        <f t="shared" si="31"/>
        <v>9</v>
      </c>
      <c r="X180" s="5">
        <f t="shared" si="32"/>
        <v>0</v>
      </c>
      <c r="Y180" s="5">
        <f t="shared" si="33"/>
        <v>0</v>
      </c>
      <c r="Z180" s="23">
        <f t="shared" si="34"/>
        <v>0.88888888888888884</v>
      </c>
      <c r="AA180" s="23">
        <f t="shared" si="35"/>
        <v>0</v>
      </c>
      <c r="AB180" s="23">
        <f t="shared" si="36"/>
        <v>0.1111111111111111</v>
      </c>
      <c r="AC180" s="23">
        <f t="shared" si="37"/>
        <v>0</v>
      </c>
      <c r="AD180" s="23">
        <f t="shared" si="38"/>
        <v>0</v>
      </c>
      <c r="AF180" s="96" t="str">
        <f t="shared" si="39"/>
        <v>WIN</v>
      </c>
      <c r="AG180" s="96" t="str">
        <f t="shared" si="40"/>
        <v>WIN</v>
      </c>
      <c r="AH180" s="44"/>
      <c r="AI180" s="44"/>
      <c r="AJ180" s="44"/>
    </row>
    <row r="181" spans="1:36" x14ac:dyDescent="0.25">
      <c r="A181" s="1" t="s">
        <v>2</v>
      </c>
      <c r="B181" s="1" t="s">
        <v>226</v>
      </c>
      <c r="C181" s="1" t="s">
        <v>226</v>
      </c>
      <c r="D181" s="1" t="s">
        <v>182</v>
      </c>
      <c r="E181" s="1" t="str">
        <f t="shared" si="42"/>
        <v>PALU-MAMUJU UTARA</v>
      </c>
      <c r="F181" s="5">
        <f>TSEL!$G177</f>
        <v>37</v>
      </c>
      <c r="G181" s="5">
        <f>XL!$G177</f>
        <v>0</v>
      </c>
      <c r="H181" s="5">
        <f>INDOSAT!$G177</f>
        <v>2</v>
      </c>
      <c r="I181" s="5">
        <f>THREE!$G177</f>
        <v>0</v>
      </c>
      <c r="J181" s="5">
        <f>SMARTFREN!$G177</f>
        <v>0</v>
      </c>
      <c r="K181" s="5">
        <f>TSEL!$H177</f>
        <v>28</v>
      </c>
      <c r="L181" s="5">
        <f>XL!$H177</f>
        <v>2</v>
      </c>
      <c r="M181" s="5">
        <f>INDOSAT!$H177</f>
        <v>2</v>
      </c>
      <c r="N181" s="5">
        <f>THREE!$H177</f>
        <v>0</v>
      </c>
      <c r="O181" s="5">
        <f>SMARTFREN!$H177</f>
        <v>0</v>
      </c>
      <c r="P181" s="5">
        <f>TSEL!$I177</f>
        <v>36</v>
      </c>
      <c r="Q181" s="5">
        <f>XL!$I177</f>
        <v>1</v>
      </c>
      <c r="R181" s="5">
        <f>INDOSAT!$I177</f>
        <v>2</v>
      </c>
      <c r="S181" s="5">
        <f>THREE!$I177</f>
        <v>0</v>
      </c>
      <c r="T181" s="5">
        <f>SMARTFREN!$I177</f>
        <v>0</v>
      </c>
      <c r="U181" s="5">
        <f t="shared" si="29"/>
        <v>101</v>
      </c>
      <c r="V181" s="5">
        <f t="shared" si="30"/>
        <v>3</v>
      </c>
      <c r="W181" s="5">
        <f t="shared" si="31"/>
        <v>6</v>
      </c>
      <c r="X181" s="5">
        <f t="shared" si="32"/>
        <v>0</v>
      </c>
      <c r="Y181" s="5">
        <f t="shared" si="33"/>
        <v>0</v>
      </c>
      <c r="Z181" s="23">
        <f t="shared" si="34"/>
        <v>0.91818181818181821</v>
      </c>
      <c r="AA181" s="23">
        <f t="shared" si="35"/>
        <v>2.7272727272727271E-2</v>
      </c>
      <c r="AB181" s="23">
        <f t="shared" si="36"/>
        <v>5.4545454545454543E-2</v>
      </c>
      <c r="AC181" s="23">
        <f t="shared" si="37"/>
        <v>0</v>
      </c>
      <c r="AD181" s="23">
        <f t="shared" si="38"/>
        <v>0</v>
      </c>
      <c r="AF181" s="96" t="str">
        <f t="shared" si="39"/>
        <v>WIN</v>
      </c>
      <c r="AG181" s="96" t="str">
        <f t="shared" si="40"/>
        <v>WIN</v>
      </c>
      <c r="AH181" s="44"/>
      <c r="AI181" s="44"/>
      <c r="AJ181" s="44"/>
    </row>
    <row r="182" spans="1:36" x14ac:dyDescent="0.25">
      <c r="A182" s="1" t="s">
        <v>2</v>
      </c>
      <c r="B182" s="1" t="s">
        <v>232</v>
      </c>
      <c r="C182" s="1" t="s">
        <v>222</v>
      </c>
      <c r="D182" s="1" t="s">
        <v>183</v>
      </c>
      <c r="E182" s="1" t="str">
        <f t="shared" si="42"/>
        <v>BARRU MAROS-MAROS</v>
      </c>
      <c r="F182" s="5">
        <f>TSEL!$G178</f>
        <v>103</v>
      </c>
      <c r="G182" s="5">
        <f>XL!$G178</f>
        <v>27</v>
      </c>
      <c r="H182" s="5">
        <f>INDOSAT!$G178</f>
        <v>30</v>
      </c>
      <c r="I182" s="5">
        <f>THREE!$G178</f>
        <v>45</v>
      </c>
      <c r="J182" s="5">
        <f>SMARTFREN!$G178</f>
        <v>0</v>
      </c>
      <c r="K182" s="5">
        <f>TSEL!$H178</f>
        <v>92</v>
      </c>
      <c r="L182" s="5">
        <f>XL!$H178</f>
        <v>43</v>
      </c>
      <c r="M182" s="5">
        <f>INDOSAT!$H178</f>
        <v>45</v>
      </c>
      <c r="N182" s="5">
        <f>THREE!$H178</f>
        <v>34</v>
      </c>
      <c r="O182" s="5">
        <f>SMARTFREN!$H178</f>
        <v>0</v>
      </c>
      <c r="P182" s="5">
        <f>TSEL!$I178</f>
        <v>102</v>
      </c>
      <c r="Q182" s="5">
        <f>XL!$I178</f>
        <v>45</v>
      </c>
      <c r="R182" s="5">
        <f>INDOSAT!$I178</f>
        <v>72</v>
      </c>
      <c r="S182" s="5">
        <f>THREE!$I178</f>
        <v>63</v>
      </c>
      <c r="T182" s="5">
        <f>SMARTFREN!$I178</f>
        <v>60</v>
      </c>
      <c r="U182" s="5">
        <f t="shared" si="29"/>
        <v>297</v>
      </c>
      <c r="V182" s="5">
        <f t="shared" si="30"/>
        <v>115</v>
      </c>
      <c r="W182" s="5">
        <f t="shared" si="31"/>
        <v>147</v>
      </c>
      <c r="X182" s="5">
        <f t="shared" si="32"/>
        <v>142</v>
      </c>
      <c r="Y182" s="5">
        <f t="shared" si="33"/>
        <v>60</v>
      </c>
      <c r="Z182" s="23">
        <f t="shared" si="34"/>
        <v>0.39027595269382392</v>
      </c>
      <c r="AA182" s="23">
        <f t="shared" si="35"/>
        <v>0.15111695137976347</v>
      </c>
      <c r="AB182" s="23">
        <f t="shared" si="36"/>
        <v>0.19316688567674112</v>
      </c>
      <c r="AC182" s="23">
        <f t="shared" si="37"/>
        <v>0.18659658344283836</v>
      </c>
      <c r="AD182" s="23">
        <f t="shared" si="38"/>
        <v>7.8843626806833114E-2</v>
      </c>
      <c r="AF182" s="96" t="str">
        <f t="shared" si="39"/>
        <v>WIN</v>
      </c>
      <c r="AG182" s="96" t="str">
        <f t="shared" si="40"/>
        <v>WIN</v>
      </c>
      <c r="AH182" s="44"/>
      <c r="AI182" s="44"/>
      <c r="AJ182" s="44"/>
    </row>
    <row r="183" spans="1:36" x14ac:dyDescent="0.25">
      <c r="A183" s="1" t="s">
        <v>2</v>
      </c>
      <c r="B183" s="1" t="s">
        <v>229</v>
      </c>
      <c r="C183" s="1" t="s">
        <v>223</v>
      </c>
      <c r="D183" s="1" t="s">
        <v>184</v>
      </c>
      <c r="E183" s="1" t="str">
        <f t="shared" si="42"/>
        <v>BITUNG MINAHASA TALAUD-MINAHASA</v>
      </c>
      <c r="F183" s="5">
        <f>TSEL!$G179</f>
        <v>108</v>
      </c>
      <c r="G183" s="5">
        <f>XL!$G179</f>
        <v>25</v>
      </c>
      <c r="H183" s="5">
        <f>INDOSAT!$G179</f>
        <v>43</v>
      </c>
      <c r="I183" s="5">
        <f>THREE!$G179</f>
        <v>61</v>
      </c>
      <c r="J183" s="5">
        <f>SMARTFREN!$G179</f>
        <v>0</v>
      </c>
      <c r="K183" s="5">
        <f>TSEL!$H179</f>
        <v>103</v>
      </c>
      <c r="L183" s="5">
        <f>XL!$H179</f>
        <v>60</v>
      </c>
      <c r="M183" s="5">
        <f>INDOSAT!$H179</f>
        <v>50</v>
      </c>
      <c r="N183" s="5">
        <f>THREE!$H179</f>
        <v>53</v>
      </c>
      <c r="O183" s="5">
        <f>SMARTFREN!$H179</f>
        <v>0</v>
      </c>
      <c r="P183" s="5">
        <f>TSEL!$I179</f>
        <v>106</v>
      </c>
      <c r="Q183" s="5">
        <f>XL!$I179</f>
        <v>15</v>
      </c>
      <c r="R183" s="5">
        <f>INDOSAT!$I179</f>
        <v>42</v>
      </c>
      <c r="S183" s="5">
        <f>THREE!$I179</f>
        <v>65</v>
      </c>
      <c r="T183" s="5">
        <f>SMARTFREN!$I179</f>
        <v>13</v>
      </c>
      <c r="U183" s="5">
        <f t="shared" si="29"/>
        <v>317</v>
      </c>
      <c r="V183" s="5">
        <f t="shared" si="30"/>
        <v>100</v>
      </c>
      <c r="W183" s="5">
        <f t="shared" si="31"/>
        <v>135</v>
      </c>
      <c r="X183" s="5">
        <f t="shared" si="32"/>
        <v>179</v>
      </c>
      <c r="Y183" s="5">
        <f t="shared" si="33"/>
        <v>13</v>
      </c>
      <c r="Z183" s="23">
        <f t="shared" si="34"/>
        <v>0.42607526881720431</v>
      </c>
      <c r="AA183" s="23">
        <f t="shared" si="35"/>
        <v>0.13440860215053763</v>
      </c>
      <c r="AB183" s="23">
        <f t="shared" si="36"/>
        <v>0.18145161290322581</v>
      </c>
      <c r="AC183" s="23">
        <f t="shared" si="37"/>
        <v>0.24059139784946237</v>
      </c>
      <c r="AD183" s="23">
        <f t="shared" si="38"/>
        <v>1.7473118279569891E-2</v>
      </c>
      <c r="AF183" s="96" t="str">
        <f t="shared" si="39"/>
        <v>WIN</v>
      </c>
      <c r="AG183" s="96" t="str">
        <f t="shared" si="40"/>
        <v>WIN</v>
      </c>
      <c r="AH183" s="44"/>
      <c r="AI183" s="44"/>
      <c r="AJ183" s="44"/>
    </row>
    <row r="184" spans="1:36" x14ac:dyDescent="0.25">
      <c r="A184" s="1" t="s">
        <v>2</v>
      </c>
      <c r="B184" s="1" t="s">
        <v>229</v>
      </c>
      <c r="C184" s="1" t="s">
        <v>223</v>
      </c>
      <c r="D184" s="1" t="s">
        <v>185</v>
      </c>
      <c r="E184" s="1" t="str">
        <f t="shared" si="42"/>
        <v>BITUNG MINAHASA TALAUD-MINAHASA SELATAN</v>
      </c>
      <c r="F184" s="5">
        <f>TSEL!$G180</f>
        <v>54</v>
      </c>
      <c r="G184" s="5">
        <f>XL!$G180</f>
        <v>9</v>
      </c>
      <c r="H184" s="5">
        <f>INDOSAT!$G180</f>
        <v>22</v>
      </c>
      <c r="I184" s="5">
        <f>THREE!$G180</f>
        <v>28</v>
      </c>
      <c r="J184" s="5">
        <f>SMARTFREN!$G180</f>
        <v>0</v>
      </c>
      <c r="K184" s="5">
        <f>TSEL!$H180</f>
        <v>39</v>
      </c>
      <c r="L184" s="5">
        <f>XL!$H180</f>
        <v>18</v>
      </c>
      <c r="M184" s="5">
        <f>INDOSAT!$H180</f>
        <v>32</v>
      </c>
      <c r="N184" s="5">
        <f>THREE!$H180</f>
        <v>17</v>
      </c>
      <c r="O184" s="5">
        <f>SMARTFREN!$H180</f>
        <v>0</v>
      </c>
      <c r="P184" s="5">
        <f>TSEL!$I180</f>
        <v>52</v>
      </c>
      <c r="Q184" s="5">
        <f>XL!$I180</f>
        <v>0</v>
      </c>
      <c r="R184" s="5">
        <f>INDOSAT!$I180</f>
        <v>20</v>
      </c>
      <c r="S184" s="5">
        <f>THREE!$I180</f>
        <v>29</v>
      </c>
      <c r="T184" s="5">
        <f>SMARTFREN!$I180</f>
        <v>4</v>
      </c>
      <c r="U184" s="5">
        <f t="shared" si="29"/>
        <v>145</v>
      </c>
      <c r="V184" s="5">
        <f t="shared" si="30"/>
        <v>27</v>
      </c>
      <c r="W184" s="5">
        <f t="shared" si="31"/>
        <v>74</v>
      </c>
      <c r="X184" s="5">
        <f t="shared" si="32"/>
        <v>74</v>
      </c>
      <c r="Y184" s="5">
        <f t="shared" si="33"/>
        <v>4</v>
      </c>
      <c r="Z184" s="23">
        <f t="shared" si="34"/>
        <v>0.44753086419753085</v>
      </c>
      <c r="AA184" s="23">
        <f t="shared" si="35"/>
        <v>8.3333333333333329E-2</v>
      </c>
      <c r="AB184" s="23">
        <f t="shared" si="36"/>
        <v>0.22839506172839505</v>
      </c>
      <c r="AC184" s="23">
        <f t="shared" si="37"/>
        <v>0.22839506172839505</v>
      </c>
      <c r="AD184" s="23">
        <f t="shared" si="38"/>
        <v>1.2345679012345678E-2</v>
      </c>
      <c r="AF184" s="96" t="str">
        <f t="shared" si="39"/>
        <v>WIN</v>
      </c>
      <c r="AG184" s="96" t="str">
        <f t="shared" si="40"/>
        <v>WIN</v>
      </c>
      <c r="AH184" s="44"/>
      <c r="AI184" s="44"/>
      <c r="AJ184" s="44"/>
    </row>
    <row r="185" spans="1:36" x14ac:dyDescent="0.25">
      <c r="A185" s="1" t="s">
        <v>2</v>
      </c>
      <c r="B185" s="1" t="s">
        <v>229</v>
      </c>
      <c r="C185" s="1" t="s">
        <v>223</v>
      </c>
      <c r="D185" s="1" t="s">
        <v>186</v>
      </c>
      <c r="E185" s="1" t="str">
        <f t="shared" si="42"/>
        <v>BITUNG MINAHASA TALAUD-MINAHASA TENGGARA</v>
      </c>
      <c r="F185" s="5">
        <f>TSEL!$G181</f>
        <v>24</v>
      </c>
      <c r="G185" s="5">
        <f>XL!$G181</f>
        <v>4</v>
      </c>
      <c r="H185" s="5">
        <f>INDOSAT!$G181</f>
        <v>9</v>
      </c>
      <c r="I185" s="5">
        <f>THREE!$G181</f>
        <v>9</v>
      </c>
      <c r="J185" s="5">
        <f>SMARTFREN!$G181</f>
        <v>0</v>
      </c>
      <c r="K185" s="5">
        <f>TSEL!$H181</f>
        <v>18</v>
      </c>
      <c r="L185" s="5">
        <f>XL!$H181</f>
        <v>10</v>
      </c>
      <c r="M185" s="5">
        <f>INDOSAT!$H181</f>
        <v>10</v>
      </c>
      <c r="N185" s="5">
        <f>THREE!$H181</f>
        <v>6</v>
      </c>
      <c r="O185" s="5">
        <f>SMARTFREN!$H181</f>
        <v>0</v>
      </c>
      <c r="P185" s="5">
        <f>TSEL!$I181</f>
        <v>22</v>
      </c>
      <c r="Q185" s="5">
        <f>XL!$I181</f>
        <v>4</v>
      </c>
      <c r="R185" s="5">
        <f>INDOSAT!$I181</f>
        <v>10</v>
      </c>
      <c r="S185" s="5">
        <f>THREE!$I181</f>
        <v>11</v>
      </c>
      <c r="T185" s="5">
        <f>SMARTFREN!$I181</f>
        <v>0</v>
      </c>
      <c r="U185" s="5">
        <f t="shared" si="29"/>
        <v>64</v>
      </c>
      <c r="V185" s="5">
        <f t="shared" si="30"/>
        <v>18</v>
      </c>
      <c r="W185" s="5">
        <f t="shared" si="31"/>
        <v>29</v>
      </c>
      <c r="X185" s="5">
        <f t="shared" si="32"/>
        <v>26</v>
      </c>
      <c r="Y185" s="5">
        <f t="shared" si="33"/>
        <v>0</v>
      </c>
      <c r="Z185" s="23">
        <f t="shared" si="34"/>
        <v>0.46715328467153283</v>
      </c>
      <c r="AA185" s="23">
        <f t="shared" si="35"/>
        <v>0.13138686131386862</v>
      </c>
      <c r="AB185" s="23">
        <f t="shared" si="36"/>
        <v>0.21167883211678831</v>
      </c>
      <c r="AC185" s="23">
        <f t="shared" si="37"/>
        <v>0.18978102189781021</v>
      </c>
      <c r="AD185" s="23">
        <f t="shared" si="38"/>
        <v>0</v>
      </c>
      <c r="AF185" s="96" t="str">
        <f t="shared" si="39"/>
        <v>WIN</v>
      </c>
      <c r="AG185" s="96" t="str">
        <f t="shared" si="40"/>
        <v>WIN</v>
      </c>
      <c r="AH185" s="44"/>
      <c r="AI185" s="44"/>
      <c r="AJ185" s="44"/>
    </row>
    <row r="186" spans="1:36" x14ac:dyDescent="0.25">
      <c r="A186" s="1" t="s">
        <v>2</v>
      </c>
      <c r="B186" s="1" t="s">
        <v>229</v>
      </c>
      <c r="C186" s="1" t="s">
        <v>223</v>
      </c>
      <c r="D186" s="1" t="s">
        <v>187</v>
      </c>
      <c r="E186" s="1" t="str">
        <f t="shared" si="42"/>
        <v>BITUNG MINAHASA TALAUD-MINAHASA UTARA</v>
      </c>
      <c r="F186" s="5">
        <f>TSEL!$G182</f>
        <v>87</v>
      </c>
      <c r="G186" s="5">
        <f>XL!$G182</f>
        <v>14</v>
      </c>
      <c r="H186" s="5">
        <f>INDOSAT!$G182</f>
        <v>22</v>
      </c>
      <c r="I186" s="5">
        <f>THREE!$G182</f>
        <v>27</v>
      </c>
      <c r="J186" s="5">
        <f>SMARTFREN!$G182</f>
        <v>0</v>
      </c>
      <c r="K186" s="5">
        <f>TSEL!$H182</f>
        <v>66</v>
      </c>
      <c r="L186" s="5">
        <f>XL!$H182</f>
        <v>41</v>
      </c>
      <c r="M186" s="5">
        <f>INDOSAT!$H182</f>
        <v>27</v>
      </c>
      <c r="N186" s="5">
        <f>THREE!$H182</f>
        <v>26</v>
      </c>
      <c r="O186" s="5">
        <f>SMARTFREN!$H182</f>
        <v>0</v>
      </c>
      <c r="P186" s="5">
        <f>TSEL!$I182</f>
        <v>78</v>
      </c>
      <c r="Q186" s="5">
        <f>XL!$I182</f>
        <v>11</v>
      </c>
      <c r="R186" s="5">
        <f>INDOSAT!$I182</f>
        <v>22</v>
      </c>
      <c r="S186" s="5">
        <f>THREE!$I182</f>
        <v>50</v>
      </c>
      <c r="T186" s="5">
        <f>SMARTFREN!$I182</f>
        <v>15</v>
      </c>
      <c r="U186" s="5">
        <f t="shared" si="29"/>
        <v>231</v>
      </c>
      <c r="V186" s="5">
        <f t="shared" si="30"/>
        <v>66</v>
      </c>
      <c r="W186" s="5">
        <f t="shared" si="31"/>
        <v>71</v>
      </c>
      <c r="X186" s="5">
        <f t="shared" si="32"/>
        <v>103</v>
      </c>
      <c r="Y186" s="5">
        <f t="shared" si="33"/>
        <v>15</v>
      </c>
      <c r="Z186" s="23">
        <f t="shared" si="34"/>
        <v>0.47530864197530864</v>
      </c>
      <c r="AA186" s="23">
        <f t="shared" si="35"/>
        <v>0.13580246913580246</v>
      </c>
      <c r="AB186" s="23">
        <f t="shared" si="36"/>
        <v>0.14609053497942387</v>
      </c>
      <c r="AC186" s="23">
        <f t="shared" si="37"/>
        <v>0.21193415637860083</v>
      </c>
      <c r="AD186" s="23">
        <f t="shared" si="38"/>
        <v>3.0864197530864196E-2</v>
      </c>
      <c r="AF186" s="96" t="str">
        <f t="shared" si="39"/>
        <v>WIN</v>
      </c>
      <c r="AG186" s="96" t="str">
        <f t="shared" si="40"/>
        <v>WIN</v>
      </c>
      <c r="AH186" s="44"/>
      <c r="AI186" s="44"/>
      <c r="AJ186" s="44"/>
    </row>
    <row r="187" spans="1:36" x14ac:dyDescent="0.25">
      <c r="A187" s="1" t="s">
        <v>2</v>
      </c>
      <c r="B187" s="1" t="s">
        <v>226</v>
      </c>
      <c r="C187" s="1" t="s">
        <v>123</v>
      </c>
      <c r="D187" s="1" t="s">
        <v>188</v>
      </c>
      <c r="E187" s="1" t="str">
        <f t="shared" si="42"/>
        <v>BANGGAI-MOROWALI</v>
      </c>
      <c r="F187" s="5">
        <f>TSEL!$G183</f>
        <v>66</v>
      </c>
      <c r="G187" s="5">
        <f>XL!$G183</f>
        <v>0</v>
      </c>
      <c r="H187" s="5">
        <f>INDOSAT!$G183</f>
        <v>1</v>
      </c>
      <c r="I187" s="5">
        <f>THREE!$G183</f>
        <v>0</v>
      </c>
      <c r="J187" s="5">
        <f>SMARTFREN!$G183</f>
        <v>0</v>
      </c>
      <c r="K187" s="5">
        <f>TSEL!$H183</f>
        <v>41</v>
      </c>
      <c r="L187" s="5">
        <f>XL!$H183</f>
        <v>0</v>
      </c>
      <c r="M187" s="5">
        <f>INDOSAT!$H183</f>
        <v>0</v>
      </c>
      <c r="N187" s="5">
        <f>THREE!$H183</f>
        <v>0</v>
      </c>
      <c r="O187" s="5">
        <f>SMARTFREN!$H183</f>
        <v>0</v>
      </c>
      <c r="P187" s="5">
        <f>TSEL!$I183</f>
        <v>66</v>
      </c>
      <c r="Q187" s="5">
        <f>XL!$I183</f>
        <v>0</v>
      </c>
      <c r="R187" s="5">
        <f>INDOSAT!$I183</f>
        <v>0</v>
      </c>
      <c r="S187" s="5">
        <f>THREE!$I183</f>
        <v>0</v>
      </c>
      <c r="T187" s="5">
        <f>SMARTFREN!$I183</f>
        <v>0</v>
      </c>
      <c r="U187" s="5">
        <f t="shared" si="29"/>
        <v>173</v>
      </c>
      <c r="V187" s="5">
        <f t="shared" si="30"/>
        <v>0</v>
      </c>
      <c r="W187" s="5">
        <f t="shared" si="31"/>
        <v>1</v>
      </c>
      <c r="X187" s="5">
        <f t="shared" si="32"/>
        <v>0</v>
      </c>
      <c r="Y187" s="5">
        <f t="shared" si="33"/>
        <v>0</v>
      </c>
      <c r="Z187" s="23">
        <f t="shared" si="34"/>
        <v>0.99425287356321834</v>
      </c>
      <c r="AA187" s="23">
        <f t="shared" si="35"/>
        <v>0</v>
      </c>
      <c r="AB187" s="23">
        <f t="shared" si="36"/>
        <v>5.7471264367816091E-3</v>
      </c>
      <c r="AC187" s="23">
        <f t="shared" si="37"/>
        <v>0</v>
      </c>
      <c r="AD187" s="23">
        <f t="shared" si="38"/>
        <v>0</v>
      </c>
      <c r="AF187" s="96" t="str">
        <f t="shared" si="39"/>
        <v>WIN</v>
      </c>
      <c r="AG187" s="96" t="str">
        <f t="shared" si="40"/>
        <v>WIN</v>
      </c>
      <c r="AH187" s="44"/>
      <c r="AI187" s="44"/>
      <c r="AJ187" s="44"/>
    </row>
    <row r="188" spans="1:36" x14ac:dyDescent="0.25">
      <c r="A188" s="1" t="s">
        <v>2</v>
      </c>
      <c r="B188" s="1" t="s">
        <v>226</v>
      </c>
      <c r="C188" s="1" t="s">
        <v>123</v>
      </c>
      <c r="D188" s="1" t="s">
        <v>189</v>
      </c>
      <c r="E188" s="1" t="str">
        <f t="shared" si="42"/>
        <v>BANGGAI-MOROWALI UTARA</v>
      </c>
      <c r="F188" s="5">
        <f>TSEL!$G184</f>
        <v>38</v>
      </c>
      <c r="G188" s="5">
        <f>XL!$G184</f>
        <v>0</v>
      </c>
      <c r="H188" s="5">
        <f>INDOSAT!$G184</f>
        <v>2</v>
      </c>
      <c r="I188" s="5">
        <f>THREE!$G184</f>
        <v>0</v>
      </c>
      <c r="J188" s="5">
        <f>SMARTFREN!$G184</f>
        <v>0</v>
      </c>
      <c r="K188" s="5">
        <f>TSEL!$H184</f>
        <v>18</v>
      </c>
      <c r="L188" s="5">
        <f>XL!$H184</f>
        <v>0</v>
      </c>
      <c r="M188" s="5">
        <f>INDOSAT!$H184</f>
        <v>0</v>
      </c>
      <c r="N188" s="5">
        <f>THREE!$H184</f>
        <v>0</v>
      </c>
      <c r="O188" s="5">
        <f>SMARTFREN!$H184</f>
        <v>0</v>
      </c>
      <c r="P188" s="5">
        <f>TSEL!$I184</f>
        <v>32</v>
      </c>
      <c r="Q188" s="5">
        <f>XL!$I184</f>
        <v>0</v>
      </c>
      <c r="R188" s="5">
        <f>INDOSAT!$I184</f>
        <v>0</v>
      </c>
      <c r="S188" s="5">
        <f>THREE!$I184</f>
        <v>0</v>
      </c>
      <c r="T188" s="5">
        <f>SMARTFREN!$I184</f>
        <v>0</v>
      </c>
      <c r="U188" s="5">
        <f t="shared" si="29"/>
        <v>88</v>
      </c>
      <c r="V188" s="5">
        <f t="shared" si="30"/>
        <v>0</v>
      </c>
      <c r="W188" s="5">
        <f t="shared" si="31"/>
        <v>2</v>
      </c>
      <c r="X188" s="5">
        <f t="shared" si="32"/>
        <v>0</v>
      </c>
      <c r="Y188" s="5">
        <f t="shared" si="33"/>
        <v>0</v>
      </c>
      <c r="Z188" s="23">
        <f t="shared" si="34"/>
        <v>0.97777777777777775</v>
      </c>
      <c r="AA188" s="23">
        <f t="shared" si="35"/>
        <v>0</v>
      </c>
      <c r="AB188" s="23">
        <f t="shared" si="36"/>
        <v>2.2222222222222223E-2</v>
      </c>
      <c r="AC188" s="23">
        <f t="shared" si="37"/>
        <v>0</v>
      </c>
      <c r="AD188" s="23">
        <f t="shared" si="38"/>
        <v>0</v>
      </c>
      <c r="AF188" s="96" t="str">
        <f t="shared" si="39"/>
        <v>WIN</v>
      </c>
      <c r="AG188" s="96" t="str">
        <f t="shared" si="40"/>
        <v>WIN</v>
      </c>
      <c r="AH188" s="44"/>
      <c r="AI188" s="44"/>
      <c r="AJ188" s="44"/>
    </row>
    <row r="189" spans="1:36" x14ac:dyDescent="0.25">
      <c r="A189" s="1" t="s">
        <v>2</v>
      </c>
      <c r="B189" s="1" t="s">
        <v>224</v>
      </c>
      <c r="C189" s="1" t="s">
        <v>225</v>
      </c>
      <c r="D189" s="1" t="s">
        <v>190</v>
      </c>
      <c r="E189" s="1" t="str">
        <f t="shared" si="42"/>
        <v>BAU BAU-MUNA</v>
      </c>
      <c r="F189" s="5">
        <f>TSEL!$G185</f>
        <v>43</v>
      </c>
      <c r="G189" s="5">
        <f>XL!$G185</f>
        <v>13</v>
      </c>
      <c r="H189" s="5">
        <f>INDOSAT!$G185</f>
        <v>1</v>
      </c>
      <c r="I189" s="5">
        <f>THREE!$G185</f>
        <v>0</v>
      </c>
      <c r="J189" s="5">
        <f>SMARTFREN!$G185</f>
        <v>0</v>
      </c>
      <c r="K189" s="5">
        <f>TSEL!$H185</f>
        <v>29</v>
      </c>
      <c r="L189" s="5">
        <f>XL!$H185</f>
        <v>29</v>
      </c>
      <c r="M189" s="5">
        <f>INDOSAT!$H185</f>
        <v>1</v>
      </c>
      <c r="N189" s="5">
        <f>THREE!$H185</f>
        <v>0</v>
      </c>
      <c r="O189" s="5">
        <f>SMARTFREN!$H185</f>
        <v>0</v>
      </c>
      <c r="P189" s="5">
        <f>TSEL!$I185</f>
        <v>41</v>
      </c>
      <c r="Q189" s="5">
        <f>XL!$I185</f>
        <v>22</v>
      </c>
      <c r="R189" s="5">
        <f>INDOSAT!$I185</f>
        <v>1</v>
      </c>
      <c r="S189" s="5">
        <f>THREE!$I185</f>
        <v>0</v>
      </c>
      <c r="T189" s="5">
        <f>SMARTFREN!$I185</f>
        <v>0</v>
      </c>
      <c r="U189" s="5">
        <f t="shared" si="29"/>
        <v>113</v>
      </c>
      <c r="V189" s="5">
        <f t="shared" si="30"/>
        <v>64</v>
      </c>
      <c r="W189" s="5">
        <f t="shared" si="31"/>
        <v>3</v>
      </c>
      <c r="X189" s="5">
        <f t="shared" si="32"/>
        <v>0</v>
      </c>
      <c r="Y189" s="5">
        <f t="shared" si="33"/>
        <v>0</v>
      </c>
      <c r="Z189" s="23">
        <f t="shared" si="34"/>
        <v>0.62777777777777777</v>
      </c>
      <c r="AA189" s="23">
        <f t="shared" si="35"/>
        <v>0.35555555555555557</v>
      </c>
      <c r="AB189" s="23">
        <f t="shared" si="36"/>
        <v>1.6666666666666666E-2</v>
      </c>
      <c r="AC189" s="23">
        <f t="shared" si="37"/>
        <v>0</v>
      </c>
      <c r="AD189" s="23">
        <f t="shared" si="38"/>
        <v>0</v>
      </c>
      <c r="AF189" s="96" t="str">
        <f t="shared" si="39"/>
        <v>WIN</v>
      </c>
      <c r="AG189" s="96" t="str">
        <f t="shared" si="40"/>
        <v>WIN</v>
      </c>
      <c r="AH189" s="44"/>
      <c r="AI189" s="44"/>
      <c r="AJ189" s="44"/>
    </row>
    <row r="190" spans="1:36" x14ac:dyDescent="0.25">
      <c r="A190" s="1" t="s">
        <v>2</v>
      </c>
      <c r="B190" s="1" t="s">
        <v>224</v>
      </c>
      <c r="C190" s="1" t="s">
        <v>225</v>
      </c>
      <c r="D190" s="1" t="s">
        <v>191</v>
      </c>
      <c r="E190" s="1" t="str">
        <f t="shared" si="42"/>
        <v>BAU BAU-MUNA BARAT</v>
      </c>
      <c r="F190" s="5">
        <f>TSEL!$G186</f>
        <v>15</v>
      </c>
      <c r="G190" s="5">
        <f>XL!$G186</f>
        <v>4</v>
      </c>
      <c r="H190" s="5">
        <f>INDOSAT!$G186</f>
        <v>0</v>
      </c>
      <c r="I190" s="5">
        <f>THREE!$G186</f>
        <v>0</v>
      </c>
      <c r="J190" s="5">
        <f>SMARTFREN!$G186</f>
        <v>0</v>
      </c>
      <c r="K190" s="5">
        <f>TSEL!$H186</f>
        <v>10</v>
      </c>
      <c r="L190" s="5">
        <f>XL!$H186</f>
        <v>4</v>
      </c>
      <c r="M190" s="5">
        <f>INDOSAT!$H186</f>
        <v>0</v>
      </c>
      <c r="N190" s="5">
        <f>THREE!$H186</f>
        <v>0</v>
      </c>
      <c r="O190" s="5">
        <f>SMARTFREN!$H186</f>
        <v>0</v>
      </c>
      <c r="P190" s="5">
        <f>TSEL!$I186</f>
        <v>15</v>
      </c>
      <c r="Q190" s="5">
        <f>XL!$I186</f>
        <v>0</v>
      </c>
      <c r="R190" s="5">
        <f>INDOSAT!$I186</f>
        <v>0</v>
      </c>
      <c r="S190" s="5">
        <f>THREE!$I186</f>
        <v>0</v>
      </c>
      <c r="T190" s="5">
        <f>SMARTFREN!$I186</f>
        <v>0</v>
      </c>
      <c r="U190" s="5">
        <f t="shared" si="29"/>
        <v>40</v>
      </c>
      <c r="V190" s="5">
        <f t="shared" si="30"/>
        <v>8</v>
      </c>
      <c r="W190" s="5">
        <f t="shared" si="31"/>
        <v>0</v>
      </c>
      <c r="X190" s="5">
        <f t="shared" si="32"/>
        <v>0</v>
      </c>
      <c r="Y190" s="5">
        <f t="shared" si="33"/>
        <v>0</v>
      </c>
      <c r="Z190" s="23">
        <f t="shared" si="34"/>
        <v>0.83333333333333337</v>
      </c>
      <c r="AA190" s="23">
        <f t="shared" si="35"/>
        <v>0.16666666666666666</v>
      </c>
      <c r="AB190" s="23">
        <f t="shared" si="36"/>
        <v>0</v>
      </c>
      <c r="AC190" s="23">
        <f t="shared" si="37"/>
        <v>0</v>
      </c>
      <c r="AD190" s="23">
        <f t="shared" si="38"/>
        <v>0</v>
      </c>
      <c r="AF190" s="96" t="str">
        <f t="shared" si="39"/>
        <v>WIN</v>
      </c>
      <c r="AG190" s="96" t="str">
        <f t="shared" si="40"/>
        <v>WIN</v>
      </c>
      <c r="AH190" s="44"/>
      <c r="AI190" s="44"/>
      <c r="AJ190" s="44"/>
    </row>
    <row r="191" spans="1:36" x14ac:dyDescent="0.25">
      <c r="A191" s="1" t="s">
        <v>2</v>
      </c>
      <c r="B191" s="1" t="s">
        <v>232</v>
      </c>
      <c r="C191" s="1" t="s">
        <v>222</v>
      </c>
      <c r="D191" s="1" t="s">
        <v>192</v>
      </c>
      <c r="E191" s="1" t="str">
        <f t="shared" si="42"/>
        <v>BARRU MAROS-PANGKAJENE DAN KEPULAUAN</v>
      </c>
      <c r="F191" s="5">
        <f>TSEL!$G187</f>
        <v>71</v>
      </c>
      <c r="G191" s="5">
        <f>XL!$G187</f>
        <v>13</v>
      </c>
      <c r="H191" s="5">
        <f>INDOSAT!$G187</f>
        <v>12</v>
      </c>
      <c r="I191" s="5">
        <f>THREE!$G187</f>
        <v>24</v>
      </c>
      <c r="J191" s="5">
        <f>SMARTFREN!$G187</f>
        <v>0</v>
      </c>
      <c r="K191" s="5">
        <f>TSEL!$H187</f>
        <v>59</v>
      </c>
      <c r="L191" s="5">
        <f>XL!$H187</f>
        <v>35</v>
      </c>
      <c r="M191" s="5">
        <f>INDOSAT!$H187</f>
        <v>22</v>
      </c>
      <c r="N191" s="5">
        <f>THREE!$H187</f>
        <v>23</v>
      </c>
      <c r="O191" s="5">
        <f>SMARTFREN!$H187</f>
        <v>0</v>
      </c>
      <c r="P191" s="5">
        <f>TSEL!$I187</f>
        <v>67</v>
      </c>
      <c r="Q191" s="5">
        <f>XL!$I187</f>
        <v>30</v>
      </c>
      <c r="R191" s="5">
        <f>INDOSAT!$I187</f>
        <v>40</v>
      </c>
      <c r="S191" s="5">
        <f>THREE!$I187</f>
        <v>33</v>
      </c>
      <c r="T191" s="5">
        <f>SMARTFREN!$I187</f>
        <v>22</v>
      </c>
      <c r="U191" s="5">
        <f t="shared" si="29"/>
        <v>197</v>
      </c>
      <c r="V191" s="5">
        <f t="shared" si="30"/>
        <v>78</v>
      </c>
      <c r="W191" s="5">
        <f t="shared" si="31"/>
        <v>74</v>
      </c>
      <c r="X191" s="5">
        <f t="shared" si="32"/>
        <v>80</v>
      </c>
      <c r="Y191" s="5">
        <f t="shared" si="33"/>
        <v>22</v>
      </c>
      <c r="Z191" s="23">
        <f t="shared" si="34"/>
        <v>0.43680709534368073</v>
      </c>
      <c r="AA191" s="23">
        <f t="shared" si="35"/>
        <v>0.17294900221729489</v>
      </c>
      <c r="AB191" s="23">
        <f t="shared" si="36"/>
        <v>0.16407982261640799</v>
      </c>
      <c r="AC191" s="23">
        <f t="shared" si="37"/>
        <v>0.17738359201773837</v>
      </c>
      <c r="AD191" s="23">
        <f t="shared" si="38"/>
        <v>4.878048780487805E-2</v>
      </c>
      <c r="AF191" s="96" t="str">
        <f t="shared" si="39"/>
        <v>WIN</v>
      </c>
      <c r="AG191" s="96" t="str">
        <f t="shared" si="40"/>
        <v>WIN</v>
      </c>
      <c r="AH191" s="44"/>
      <c r="AI191" s="44"/>
      <c r="AJ191" s="44"/>
    </row>
    <row r="192" spans="1:36" x14ac:dyDescent="0.25">
      <c r="A192" s="1" t="s">
        <v>2</v>
      </c>
      <c r="B192" s="1" t="s">
        <v>226</v>
      </c>
      <c r="C192" s="1" t="s">
        <v>226</v>
      </c>
      <c r="D192" s="1" t="s">
        <v>193</v>
      </c>
      <c r="E192" s="1" t="str">
        <f t="shared" si="42"/>
        <v>PALU-PARIGI MOUTONG</v>
      </c>
      <c r="F192" s="5">
        <f>TSEL!$G188</f>
        <v>94</v>
      </c>
      <c r="G192" s="5">
        <f>XL!$G188</f>
        <v>60</v>
      </c>
      <c r="H192" s="5">
        <f>INDOSAT!$G188</f>
        <v>14</v>
      </c>
      <c r="I192" s="5">
        <f>THREE!$G188</f>
        <v>0</v>
      </c>
      <c r="J192" s="5">
        <f>SMARTFREN!$G188</f>
        <v>0</v>
      </c>
      <c r="K192" s="5">
        <f>TSEL!$H188</f>
        <v>53</v>
      </c>
      <c r="L192" s="5">
        <f>XL!$H188</f>
        <v>48</v>
      </c>
      <c r="M192" s="5">
        <f>INDOSAT!$H188</f>
        <v>21</v>
      </c>
      <c r="N192" s="5">
        <f>THREE!$H188</f>
        <v>0</v>
      </c>
      <c r="O192" s="5">
        <f>SMARTFREN!$H188</f>
        <v>0</v>
      </c>
      <c r="P192" s="5">
        <f>TSEL!$I188</f>
        <v>89</v>
      </c>
      <c r="Q192" s="5">
        <f>XL!$I188</f>
        <v>6</v>
      </c>
      <c r="R192" s="5">
        <f>INDOSAT!$I188</f>
        <v>21</v>
      </c>
      <c r="S192" s="5">
        <f>THREE!$I188</f>
        <v>0</v>
      </c>
      <c r="T192" s="5">
        <f>SMARTFREN!$I188</f>
        <v>0</v>
      </c>
      <c r="U192" s="5">
        <f t="shared" si="29"/>
        <v>236</v>
      </c>
      <c r="V192" s="5">
        <f t="shared" si="30"/>
        <v>114</v>
      </c>
      <c r="W192" s="5">
        <f t="shared" si="31"/>
        <v>56</v>
      </c>
      <c r="X192" s="5">
        <f t="shared" si="32"/>
        <v>0</v>
      </c>
      <c r="Y192" s="5">
        <f t="shared" si="33"/>
        <v>0</v>
      </c>
      <c r="Z192" s="23">
        <f t="shared" si="34"/>
        <v>0.58128078817733986</v>
      </c>
      <c r="AA192" s="23">
        <f t="shared" si="35"/>
        <v>0.28078817733990147</v>
      </c>
      <c r="AB192" s="23">
        <f t="shared" si="36"/>
        <v>0.13793103448275862</v>
      </c>
      <c r="AC192" s="23">
        <f t="shared" si="37"/>
        <v>0</v>
      </c>
      <c r="AD192" s="23">
        <f t="shared" si="38"/>
        <v>0</v>
      </c>
      <c r="AF192" s="96" t="str">
        <f t="shared" si="39"/>
        <v>WIN</v>
      </c>
      <c r="AG192" s="96" t="str">
        <f t="shared" si="40"/>
        <v>WIN</v>
      </c>
      <c r="AH192" s="44"/>
      <c r="AI192" s="44"/>
      <c r="AJ192" s="44"/>
    </row>
    <row r="193" spans="1:36" x14ac:dyDescent="0.25">
      <c r="A193" s="1" t="s">
        <v>2</v>
      </c>
      <c r="B193" s="1" t="s">
        <v>227</v>
      </c>
      <c r="C193" s="1" t="s">
        <v>227</v>
      </c>
      <c r="D193" s="1" t="s">
        <v>194</v>
      </c>
      <c r="E193" s="1" t="str">
        <f t="shared" si="42"/>
        <v>PARE-PARE-PINRANG</v>
      </c>
      <c r="F193" s="5">
        <f>TSEL!$G189</f>
        <v>89</v>
      </c>
      <c r="G193" s="5">
        <f>XL!$G189</f>
        <v>26</v>
      </c>
      <c r="H193" s="5">
        <f>INDOSAT!$G189</f>
        <v>16</v>
      </c>
      <c r="I193" s="5">
        <f>THREE!$G189</f>
        <v>41</v>
      </c>
      <c r="J193" s="5">
        <f>SMARTFREN!$G189</f>
        <v>0</v>
      </c>
      <c r="K193" s="5">
        <f>TSEL!$H189</f>
        <v>71</v>
      </c>
      <c r="L193" s="5">
        <f>XL!$H189</f>
        <v>51</v>
      </c>
      <c r="M193" s="5">
        <f>INDOSAT!$H189</f>
        <v>48</v>
      </c>
      <c r="N193" s="5">
        <f>THREE!$H189</f>
        <v>41</v>
      </c>
      <c r="O193" s="5">
        <f>SMARTFREN!$H189</f>
        <v>0</v>
      </c>
      <c r="P193" s="5">
        <f>TSEL!$I189</f>
        <v>86</v>
      </c>
      <c r="Q193" s="5">
        <f>XL!$I189</f>
        <v>50</v>
      </c>
      <c r="R193" s="5">
        <f>INDOSAT!$I189</f>
        <v>55</v>
      </c>
      <c r="S193" s="5">
        <f>THREE!$I189</f>
        <v>45</v>
      </c>
      <c r="T193" s="5">
        <f>SMARTFREN!$I189</f>
        <v>22</v>
      </c>
      <c r="U193" s="5">
        <f t="shared" si="29"/>
        <v>246</v>
      </c>
      <c r="V193" s="5">
        <f t="shared" si="30"/>
        <v>127</v>
      </c>
      <c r="W193" s="5">
        <f t="shared" si="31"/>
        <v>119</v>
      </c>
      <c r="X193" s="5">
        <f t="shared" si="32"/>
        <v>127</v>
      </c>
      <c r="Y193" s="5">
        <f t="shared" si="33"/>
        <v>22</v>
      </c>
      <c r="Z193" s="23">
        <f t="shared" si="34"/>
        <v>0.38377535101404059</v>
      </c>
      <c r="AA193" s="23">
        <f t="shared" si="35"/>
        <v>0.19812792511700469</v>
      </c>
      <c r="AB193" s="23">
        <f t="shared" si="36"/>
        <v>0.18564742589703589</v>
      </c>
      <c r="AC193" s="23">
        <f t="shared" si="37"/>
        <v>0.19812792511700469</v>
      </c>
      <c r="AD193" s="23">
        <f t="shared" si="38"/>
        <v>3.4321372854914198E-2</v>
      </c>
      <c r="AF193" s="96" t="str">
        <f t="shared" si="39"/>
        <v>WIN</v>
      </c>
      <c r="AG193" s="96" t="str">
        <f t="shared" si="40"/>
        <v>WIN</v>
      </c>
      <c r="AH193" s="44"/>
      <c r="AI193" s="44"/>
      <c r="AJ193" s="44"/>
    </row>
    <row r="194" spans="1:36" x14ac:dyDescent="0.25">
      <c r="A194" s="1" t="s">
        <v>2</v>
      </c>
      <c r="B194" s="1" t="s">
        <v>3</v>
      </c>
      <c r="C194" s="1" t="s">
        <v>3</v>
      </c>
      <c r="D194" s="1" t="s">
        <v>195</v>
      </c>
      <c r="E194" s="1" t="str">
        <f t="shared" si="42"/>
        <v>GORONTALO-POHUWATO</v>
      </c>
      <c r="F194" s="5">
        <f>TSEL!$G190</f>
        <v>29</v>
      </c>
      <c r="G194" s="5">
        <f>XL!$G190</f>
        <v>4</v>
      </c>
      <c r="H194" s="5">
        <f>INDOSAT!$G190</f>
        <v>3</v>
      </c>
      <c r="I194" s="5">
        <f>THREE!$G190</f>
        <v>0</v>
      </c>
      <c r="J194" s="5">
        <f>SMARTFREN!$G190</f>
        <v>0</v>
      </c>
      <c r="K194" s="5">
        <f>TSEL!$H190</f>
        <v>22</v>
      </c>
      <c r="L194" s="5">
        <f>XL!$H190</f>
        <v>8</v>
      </c>
      <c r="M194" s="5">
        <f>INDOSAT!$H190</f>
        <v>5</v>
      </c>
      <c r="N194" s="5">
        <f>THREE!$H190</f>
        <v>0</v>
      </c>
      <c r="O194" s="5">
        <f>SMARTFREN!$H190</f>
        <v>0</v>
      </c>
      <c r="P194" s="5">
        <f>TSEL!$I190</f>
        <v>28</v>
      </c>
      <c r="Q194" s="5">
        <f>XL!$I190</f>
        <v>6</v>
      </c>
      <c r="R194" s="5">
        <f>INDOSAT!$I190</f>
        <v>5</v>
      </c>
      <c r="S194" s="5">
        <f>THREE!$I190</f>
        <v>11</v>
      </c>
      <c r="T194" s="5">
        <f>SMARTFREN!$I190</f>
        <v>0</v>
      </c>
      <c r="U194" s="5">
        <f t="shared" si="29"/>
        <v>79</v>
      </c>
      <c r="V194" s="5">
        <f t="shared" si="30"/>
        <v>18</v>
      </c>
      <c r="W194" s="5">
        <f t="shared" si="31"/>
        <v>13</v>
      </c>
      <c r="X194" s="5">
        <f t="shared" si="32"/>
        <v>11</v>
      </c>
      <c r="Y194" s="5">
        <f t="shared" si="33"/>
        <v>0</v>
      </c>
      <c r="Z194" s="23">
        <f t="shared" si="34"/>
        <v>0.65289256198347112</v>
      </c>
      <c r="AA194" s="23">
        <f t="shared" si="35"/>
        <v>0.1487603305785124</v>
      </c>
      <c r="AB194" s="23">
        <f t="shared" si="36"/>
        <v>0.10743801652892562</v>
      </c>
      <c r="AC194" s="23">
        <f t="shared" si="37"/>
        <v>9.0909090909090912E-2</v>
      </c>
      <c r="AD194" s="23">
        <f t="shared" si="38"/>
        <v>0</v>
      </c>
      <c r="AF194" s="96" t="str">
        <f t="shared" si="39"/>
        <v>WIN</v>
      </c>
      <c r="AG194" s="96" t="str">
        <f t="shared" si="40"/>
        <v>WIN</v>
      </c>
      <c r="AH194" s="44"/>
      <c r="AI194" s="44"/>
      <c r="AJ194" s="44"/>
    </row>
    <row r="195" spans="1:36" x14ac:dyDescent="0.25">
      <c r="A195" s="1" t="s">
        <v>2</v>
      </c>
      <c r="B195" s="1" t="s">
        <v>227</v>
      </c>
      <c r="C195" s="1" t="s">
        <v>180</v>
      </c>
      <c r="D195" s="1" t="s">
        <v>196</v>
      </c>
      <c r="E195" s="1" t="str">
        <f t="shared" si="42"/>
        <v>MAMUJU-POLEWALI MANDAR</v>
      </c>
      <c r="F195" s="5">
        <f>TSEL!$G191</f>
        <v>93</v>
      </c>
      <c r="G195" s="5">
        <f>XL!$G191</f>
        <v>14</v>
      </c>
      <c r="H195" s="5">
        <f>INDOSAT!$G191</f>
        <v>3</v>
      </c>
      <c r="I195" s="5">
        <f>THREE!$G191</f>
        <v>30</v>
      </c>
      <c r="J195" s="5">
        <f>SMARTFREN!$G191</f>
        <v>0</v>
      </c>
      <c r="K195" s="5">
        <f>TSEL!$H191</f>
        <v>67</v>
      </c>
      <c r="L195" s="5">
        <f>XL!$H191</f>
        <v>23</v>
      </c>
      <c r="M195" s="5">
        <f>INDOSAT!$H191</f>
        <v>34</v>
      </c>
      <c r="N195" s="5">
        <f>THREE!$H191</f>
        <v>40</v>
      </c>
      <c r="O195" s="5">
        <f>SMARTFREN!$H191</f>
        <v>0</v>
      </c>
      <c r="P195" s="5">
        <f>TSEL!$I191</f>
        <v>89</v>
      </c>
      <c r="Q195" s="5">
        <f>XL!$I191</f>
        <v>23</v>
      </c>
      <c r="R195" s="5">
        <f>INDOSAT!$I191</f>
        <v>34</v>
      </c>
      <c r="S195" s="5">
        <f>THREE!$I191</f>
        <v>39</v>
      </c>
      <c r="T195" s="5">
        <f>SMARTFREN!$I191</f>
        <v>0</v>
      </c>
      <c r="U195" s="5">
        <f t="shared" si="29"/>
        <v>249</v>
      </c>
      <c r="V195" s="5">
        <f t="shared" si="30"/>
        <v>60</v>
      </c>
      <c r="W195" s="5">
        <f t="shared" si="31"/>
        <v>71</v>
      </c>
      <c r="X195" s="5">
        <f t="shared" si="32"/>
        <v>109</v>
      </c>
      <c r="Y195" s="5">
        <f t="shared" si="33"/>
        <v>0</v>
      </c>
      <c r="Z195" s="23">
        <f t="shared" si="34"/>
        <v>0.50920245398773001</v>
      </c>
      <c r="AA195" s="23">
        <f t="shared" si="35"/>
        <v>0.12269938650306748</v>
      </c>
      <c r="AB195" s="23">
        <f t="shared" si="36"/>
        <v>0.14519427402862986</v>
      </c>
      <c r="AC195" s="23">
        <f t="shared" si="37"/>
        <v>0.22290388548057261</v>
      </c>
      <c r="AD195" s="23">
        <f t="shared" si="38"/>
        <v>0</v>
      </c>
      <c r="AF195" s="96" t="str">
        <f t="shared" si="39"/>
        <v>WIN</v>
      </c>
      <c r="AG195" s="96" t="str">
        <f t="shared" si="40"/>
        <v>WIN</v>
      </c>
      <c r="AH195" s="44"/>
      <c r="AI195" s="44"/>
      <c r="AJ195" s="44"/>
    </row>
    <row r="196" spans="1:36" x14ac:dyDescent="0.25">
      <c r="A196" s="1" t="s">
        <v>2</v>
      </c>
      <c r="B196" s="1" t="s">
        <v>226</v>
      </c>
      <c r="C196" s="1" t="s">
        <v>226</v>
      </c>
      <c r="D196" s="1" t="s">
        <v>197</v>
      </c>
      <c r="E196" s="1" t="str">
        <f t="shared" si="42"/>
        <v>PALU-POSO</v>
      </c>
      <c r="F196" s="5">
        <f>TSEL!$G192</f>
        <v>68</v>
      </c>
      <c r="G196" s="5">
        <f>XL!$G192</f>
        <v>11</v>
      </c>
      <c r="H196" s="5">
        <f>INDOSAT!$G192</f>
        <v>5</v>
      </c>
      <c r="I196" s="5">
        <f>THREE!$G192</f>
        <v>0</v>
      </c>
      <c r="J196" s="5">
        <f>SMARTFREN!$G192</f>
        <v>0</v>
      </c>
      <c r="K196" s="5">
        <f>TSEL!$H192</f>
        <v>38</v>
      </c>
      <c r="L196" s="5">
        <f>XL!$H192</f>
        <v>29</v>
      </c>
      <c r="M196" s="5">
        <f>INDOSAT!$H192</f>
        <v>10</v>
      </c>
      <c r="N196" s="5">
        <f>THREE!$H192</f>
        <v>0</v>
      </c>
      <c r="O196" s="5">
        <f>SMARTFREN!$H192</f>
        <v>0</v>
      </c>
      <c r="P196" s="5">
        <f>TSEL!$I192</f>
        <v>57</v>
      </c>
      <c r="Q196" s="5">
        <f>XL!$I192</f>
        <v>18</v>
      </c>
      <c r="R196" s="5">
        <f>INDOSAT!$I192</f>
        <v>10</v>
      </c>
      <c r="S196" s="5">
        <f>THREE!$I192</f>
        <v>0</v>
      </c>
      <c r="T196" s="5">
        <f>SMARTFREN!$I192</f>
        <v>0</v>
      </c>
      <c r="U196" s="5">
        <f t="shared" si="29"/>
        <v>163</v>
      </c>
      <c r="V196" s="5">
        <f t="shared" si="30"/>
        <v>58</v>
      </c>
      <c r="W196" s="5">
        <f t="shared" si="31"/>
        <v>25</v>
      </c>
      <c r="X196" s="5">
        <f t="shared" si="32"/>
        <v>0</v>
      </c>
      <c r="Y196" s="5">
        <f t="shared" si="33"/>
        <v>0</v>
      </c>
      <c r="Z196" s="23">
        <f t="shared" si="34"/>
        <v>0.66260162601626016</v>
      </c>
      <c r="AA196" s="23">
        <f t="shared" si="35"/>
        <v>0.23577235772357724</v>
      </c>
      <c r="AB196" s="23">
        <f t="shared" si="36"/>
        <v>0.1016260162601626</v>
      </c>
      <c r="AC196" s="23">
        <f t="shared" si="37"/>
        <v>0</v>
      </c>
      <c r="AD196" s="23">
        <f t="shared" si="38"/>
        <v>0</v>
      </c>
      <c r="AF196" s="96" t="str">
        <f t="shared" si="39"/>
        <v>WIN</v>
      </c>
      <c r="AG196" s="96" t="str">
        <f t="shared" si="40"/>
        <v>WIN</v>
      </c>
      <c r="AH196" s="44"/>
      <c r="AI196" s="44"/>
      <c r="AJ196" s="44"/>
    </row>
    <row r="197" spans="1:36" x14ac:dyDescent="0.25">
      <c r="A197" s="1" t="s">
        <v>2</v>
      </c>
      <c r="B197" s="1" t="s">
        <v>229</v>
      </c>
      <c r="C197" s="1" t="s">
        <v>228</v>
      </c>
      <c r="D197" s="1" t="s">
        <v>198</v>
      </c>
      <c r="E197" s="1" t="str">
        <f t="shared" si="42"/>
        <v>TERNATE-PULAU MOROTAI</v>
      </c>
      <c r="F197" s="5">
        <f>TSEL!$G193</f>
        <v>18</v>
      </c>
      <c r="G197" s="5">
        <f>XL!$G193</f>
        <v>0</v>
      </c>
      <c r="H197" s="5">
        <f>INDOSAT!$G193</f>
        <v>0</v>
      </c>
      <c r="I197" s="5">
        <f>THREE!$G193</f>
        <v>0</v>
      </c>
      <c r="J197" s="5">
        <f>SMARTFREN!$G193</f>
        <v>0</v>
      </c>
      <c r="K197" s="5">
        <f>TSEL!$H193</f>
        <v>9</v>
      </c>
      <c r="L197" s="5">
        <f>XL!$H193</f>
        <v>0</v>
      </c>
      <c r="M197" s="5">
        <f>INDOSAT!$H193</f>
        <v>0</v>
      </c>
      <c r="N197" s="5">
        <f>THREE!$H193</f>
        <v>0</v>
      </c>
      <c r="O197" s="5">
        <f>SMARTFREN!$H193</f>
        <v>0</v>
      </c>
      <c r="P197" s="5">
        <f>TSEL!$I193</f>
        <v>17</v>
      </c>
      <c r="Q197" s="5">
        <f>XL!$I193</f>
        <v>0</v>
      </c>
      <c r="R197" s="5">
        <f>INDOSAT!$I193</f>
        <v>0</v>
      </c>
      <c r="S197" s="5">
        <f>THREE!$I193</f>
        <v>0</v>
      </c>
      <c r="T197" s="5">
        <f>SMARTFREN!$I193</f>
        <v>0</v>
      </c>
      <c r="U197" s="5">
        <f t="shared" si="29"/>
        <v>44</v>
      </c>
      <c r="V197" s="5">
        <f t="shared" si="30"/>
        <v>0</v>
      </c>
      <c r="W197" s="5">
        <f t="shared" si="31"/>
        <v>0</v>
      </c>
      <c r="X197" s="5">
        <f t="shared" si="32"/>
        <v>0</v>
      </c>
      <c r="Y197" s="5">
        <f t="shared" si="33"/>
        <v>0</v>
      </c>
      <c r="Z197" s="23">
        <f t="shared" si="34"/>
        <v>1</v>
      </c>
      <c r="AA197" s="23">
        <f t="shared" si="35"/>
        <v>0</v>
      </c>
      <c r="AB197" s="23">
        <f t="shared" si="36"/>
        <v>0</v>
      </c>
      <c r="AC197" s="23">
        <f t="shared" si="37"/>
        <v>0</v>
      </c>
      <c r="AD197" s="23">
        <f t="shared" si="38"/>
        <v>0</v>
      </c>
      <c r="AF197" s="96" t="str">
        <f t="shared" si="39"/>
        <v>WIN</v>
      </c>
      <c r="AG197" s="96" t="str">
        <f t="shared" si="40"/>
        <v>WIN</v>
      </c>
      <c r="AH197" s="44"/>
      <c r="AI197" s="44"/>
      <c r="AJ197" s="44"/>
    </row>
    <row r="198" spans="1:36" x14ac:dyDescent="0.25">
      <c r="A198" s="1" t="s">
        <v>2</v>
      </c>
      <c r="B198" s="1" t="s">
        <v>229</v>
      </c>
      <c r="C198" s="1" t="s">
        <v>228</v>
      </c>
      <c r="D198" s="1" t="s">
        <v>199</v>
      </c>
      <c r="E198" s="1" t="str">
        <f t="shared" si="42"/>
        <v>TERNATE-PULAU TALIABU</v>
      </c>
      <c r="F198" s="5">
        <f>TSEL!$G194</f>
        <v>9</v>
      </c>
      <c r="G198" s="5">
        <f>XL!$G194</f>
        <v>0</v>
      </c>
      <c r="H198" s="5">
        <f>INDOSAT!$G194</f>
        <v>0</v>
      </c>
      <c r="I198" s="5">
        <f>THREE!$G194</f>
        <v>0</v>
      </c>
      <c r="J198" s="5">
        <f>SMARTFREN!$G194</f>
        <v>0</v>
      </c>
      <c r="K198" s="5">
        <f>TSEL!$H194</f>
        <v>6</v>
      </c>
      <c r="L198" s="5">
        <f>XL!$H194</f>
        <v>0</v>
      </c>
      <c r="M198" s="5">
        <f>INDOSAT!$H194</f>
        <v>0</v>
      </c>
      <c r="N198" s="5">
        <f>THREE!$H194</f>
        <v>0</v>
      </c>
      <c r="O198" s="5">
        <f>SMARTFREN!$H194</f>
        <v>0</v>
      </c>
      <c r="P198" s="5">
        <f>TSEL!$I194</f>
        <v>8</v>
      </c>
      <c r="Q198" s="5">
        <f>XL!$I194</f>
        <v>0</v>
      </c>
      <c r="R198" s="5">
        <f>INDOSAT!$I194</f>
        <v>0</v>
      </c>
      <c r="S198" s="5">
        <f>THREE!$I194</f>
        <v>0</v>
      </c>
      <c r="T198" s="5">
        <f>SMARTFREN!$I194</f>
        <v>0</v>
      </c>
      <c r="U198" s="5">
        <f t="shared" si="29"/>
        <v>23</v>
      </c>
      <c r="V198" s="5">
        <f t="shared" si="30"/>
        <v>0</v>
      </c>
      <c r="W198" s="5">
        <f t="shared" si="31"/>
        <v>0</v>
      </c>
      <c r="X198" s="5">
        <f t="shared" si="32"/>
        <v>0</v>
      </c>
      <c r="Y198" s="5">
        <f t="shared" si="33"/>
        <v>0</v>
      </c>
      <c r="Z198" s="23">
        <f t="shared" si="34"/>
        <v>1</v>
      </c>
      <c r="AA198" s="23">
        <f t="shared" si="35"/>
        <v>0</v>
      </c>
      <c r="AB198" s="23">
        <f t="shared" si="36"/>
        <v>0</v>
      </c>
      <c r="AC198" s="23">
        <f t="shared" si="37"/>
        <v>0</v>
      </c>
      <c r="AD198" s="23">
        <f t="shared" si="38"/>
        <v>0</v>
      </c>
      <c r="AF198" s="96" t="str">
        <f t="shared" si="39"/>
        <v>WIN</v>
      </c>
      <c r="AG198" s="96" t="str">
        <f t="shared" si="40"/>
        <v>WIN</v>
      </c>
      <c r="AH198" s="44"/>
      <c r="AI198" s="44"/>
      <c r="AJ198" s="44"/>
    </row>
    <row r="199" spans="1:36" x14ac:dyDescent="0.25">
      <c r="A199" s="1" t="s">
        <v>2</v>
      </c>
      <c r="B199" s="1" t="s">
        <v>229</v>
      </c>
      <c r="C199" s="1" t="s">
        <v>223</v>
      </c>
      <c r="D199" s="1" t="s">
        <v>200</v>
      </c>
      <c r="E199" s="1" t="str">
        <f t="shared" si="42"/>
        <v>BITUNG MINAHASA TALAUD-SIAU TAGULANDANG BIARO</v>
      </c>
      <c r="F199" s="5">
        <f>TSEL!$G195</f>
        <v>26</v>
      </c>
      <c r="G199" s="5">
        <f>XL!$G195</f>
        <v>0</v>
      </c>
      <c r="H199" s="5">
        <f>INDOSAT!$G195</f>
        <v>0</v>
      </c>
      <c r="I199" s="5">
        <f>THREE!$G195</f>
        <v>0</v>
      </c>
      <c r="J199" s="5">
        <f>SMARTFREN!$G195</f>
        <v>0</v>
      </c>
      <c r="K199" s="5">
        <f>TSEL!$H195</f>
        <v>15</v>
      </c>
      <c r="L199" s="5">
        <f>XL!$H195</f>
        <v>0</v>
      </c>
      <c r="M199" s="5">
        <f>INDOSAT!$H195</f>
        <v>0</v>
      </c>
      <c r="N199" s="5">
        <f>THREE!$H195</f>
        <v>0</v>
      </c>
      <c r="O199" s="5">
        <f>SMARTFREN!$H195</f>
        <v>0</v>
      </c>
      <c r="P199" s="5">
        <f>TSEL!$I195</f>
        <v>22</v>
      </c>
      <c r="Q199" s="5">
        <f>XL!$I195</f>
        <v>0</v>
      </c>
      <c r="R199" s="5">
        <f>INDOSAT!$I195</f>
        <v>0</v>
      </c>
      <c r="S199" s="5">
        <f>THREE!$I195</f>
        <v>0</v>
      </c>
      <c r="T199" s="5">
        <f>SMARTFREN!$I195</f>
        <v>0</v>
      </c>
      <c r="U199" s="5">
        <f t="shared" ref="U199:U210" si="43">F199+K199+P199</f>
        <v>63</v>
      </c>
      <c r="V199" s="5">
        <f t="shared" ref="V199:V210" si="44">G199+L199+Q199</f>
        <v>0</v>
      </c>
      <c r="W199" s="5">
        <f t="shared" ref="W199:W210" si="45">H199+M199+R199</f>
        <v>0</v>
      </c>
      <c r="X199" s="5">
        <f t="shared" ref="X199:X210" si="46">I199+N199+S199</f>
        <v>0</v>
      </c>
      <c r="Y199" s="5">
        <f t="shared" ref="Y199:Y210" si="47">J199+O199+T199</f>
        <v>0</v>
      </c>
      <c r="Z199" s="23">
        <f t="shared" ref="Z199:Z211" si="48">U199/SUM($U199:$Y199)</f>
        <v>1</v>
      </c>
      <c r="AA199" s="23">
        <f t="shared" ref="AA199:AA211" si="49">V199/SUM($U199:$Y199)</f>
        <v>0</v>
      </c>
      <c r="AB199" s="23">
        <f t="shared" ref="AB199:AB211" si="50">W199/SUM($U199:$Y199)</f>
        <v>0</v>
      </c>
      <c r="AC199" s="23">
        <f t="shared" ref="AC199:AC211" si="51">X199/SUM($U199:$Y199)</f>
        <v>0</v>
      </c>
      <c r="AD199" s="23">
        <f t="shared" ref="AD199:AD211" si="52">Y199/SUM($U199:$Y199)</f>
        <v>0</v>
      </c>
      <c r="AF199" s="96" t="str">
        <f t="shared" ref="AF199:AF210" si="53">IF((MAX(P199:T199)=P199),"WIN","LOSE")</f>
        <v>WIN</v>
      </c>
      <c r="AG199" s="96" t="str">
        <f t="shared" ref="AG199:AG210" si="54">IF((MAX(U199:Y199)=U199),"WIN","LOSE")</f>
        <v>WIN</v>
      </c>
      <c r="AH199" s="44"/>
      <c r="AI199" s="44"/>
      <c r="AJ199" s="44"/>
    </row>
    <row r="200" spans="1:36" x14ac:dyDescent="0.25">
      <c r="A200" s="1" t="s">
        <v>2</v>
      </c>
      <c r="B200" s="1" t="s">
        <v>227</v>
      </c>
      <c r="C200" s="1" t="s">
        <v>227</v>
      </c>
      <c r="D200" s="1" t="s">
        <v>201</v>
      </c>
      <c r="E200" s="1" t="str">
        <f t="shared" si="42"/>
        <v>PARE-PARE-SIDENRENG RAPPANG</v>
      </c>
      <c r="F200" s="5">
        <f>TSEL!$G196</f>
        <v>93</v>
      </c>
      <c r="G200" s="5">
        <f>XL!$G196</f>
        <v>16</v>
      </c>
      <c r="H200" s="5">
        <f>INDOSAT!$G196</f>
        <v>15</v>
      </c>
      <c r="I200" s="5">
        <f>THREE!$G196</f>
        <v>24</v>
      </c>
      <c r="J200" s="5">
        <f>SMARTFREN!$G196</f>
        <v>0</v>
      </c>
      <c r="K200" s="5">
        <f>TSEL!$H196</f>
        <v>78</v>
      </c>
      <c r="L200" s="5">
        <f>XL!$H196</f>
        <v>51</v>
      </c>
      <c r="M200" s="5">
        <f>INDOSAT!$H196</f>
        <v>34</v>
      </c>
      <c r="N200" s="5">
        <f>THREE!$H196</f>
        <v>19</v>
      </c>
      <c r="O200" s="5">
        <f>SMARTFREN!$H196</f>
        <v>0</v>
      </c>
      <c r="P200" s="5">
        <f>TSEL!$I196</f>
        <v>93</v>
      </c>
      <c r="Q200" s="5">
        <f>XL!$I196</f>
        <v>45</v>
      </c>
      <c r="R200" s="5">
        <f>INDOSAT!$I196</f>
        <v>33</v>
      </c>
      <c r="S200" s="5">
        <f>THREE!$I196</f>
        <v>35</v>
      </c>
      <c r="T200" s="5">
        <f>SMARTFREN!$I196</f>
        <v>19</v>
      </c>
      <c r="U200" s="5">
        <f t="shared" si="43"/>
        <v>264</v>
      </c>
      <c r="V200" s="5">
        <f t="shared" si="44"/>
        <v>112</v>
      </c>
      <c r="W200" s="5">
        <f t="shared" si="45"/>
        <v>82</v>
      </c>
      <c r="X200" s="5">
        <f t="shared" si="46"/>
        <v>78</v>
      </c>
      <c r="Y200" s="5">
        <f t="shared" si="47"/>
        <v>19</v>
      </c>
      <c r="Z200" s="23">
        <f t="shared" si="48"/>
        <v>0.4756756756756757</v>
      </c>
      <c r="AA200" s="23">
        <f t="shared" si="49"/>
        <v>0.20180180180180179</v>
      </c>
      <c r="AB200" s="23">
        <f t="shared" si="50"/>
        <v>0.14774774774774774</v>
      </c>
      <c r="AC200" s="23">
        <f t="shared" si="51"/>
        <v>0.14054054054054055</v>
      </c>
      <c r="AD200" s="23">
        <f t="shared" si="52"/>
        <v>3.4234234234234232E-2</v>
      </c>
      <c r="AF200" s="96" t="str">
        <f t="shared" si="53"/>
        <v>WIN</v>
      </c>
      <c r="AG200" s="96" t="str">
        <f t="shared" si="54"/>
        <v>WIN</v>
      </c>
      <c r="AH200" s="44"/>
      <c r="AI200" s="44"/>
      <c r="AJ200" s="44"/>
    </row>
    <row r="201" spans="1:36" x14ac:dyDescent="0.25">
      <c r="A201" s="1" t="s">
        <v>2</v>
      </c>
      <c r="B201" s="1" t="s">
        <v>226</v>
      </c>
      <c r="C201" s="1" t="s">
        <v>226</v>
      </c>
      <c r="D201" s="1" t="s">
        <v>202</v>
      </c>
      <c r="E201" s="1" t="str">
        <f t="shared" si="42"/>
        <v>PALU-SIGI</v>
      </c>
      <c r="F201" s="5">
        <f>TSEL!$G197</f>
        <v>66</v>
      </c>
      <c r="G201" s="5">
        <f>XL!$G197</f>
        <v>9</v>
      </c>
      <c r="H201" s="5">
        <f>INDOSAT!$G197</f>
        <v>16</v>
      </c>
      <c r="I201" s="5">
        <f>THREE!$G197</f>
        <v>0</v>
      </c>
      <c r="J201" s="5">
        <f>SMARTFREN!$G197</f>
        <v>0</v>
      </c>
      <c r="K201" s="5">
        <f>TSEL!$H197</f>
        <v>52</v>
      </c>
      <c r="L201" s="5">
        <f>XL!$H197</f>
        <v>27</v>
      </c>
      <c r="M201" s="5">
        <f>INDOSAT!$H197</f>
        <v>17</v>
      </c>
      <c r="N201" s="5">
        <f>THREE!$H197</f>
        <v>0</v>
      </c>
      <c r="O201" s="5">
        <f>SMARTFREN!$H197</f>
        <v>0</v>
      </c>
      <c r="P201" s="5">
        <f>TSEL!$I197</f>
        <v>62</v>
      </c>
      <c r="Q201" s="5">
        <f>XL!$I197</f>
        <v>7</v>
      </c>
      <c r="R201" s="5">
        <f>INDOSAT!$I197</f>
        <v>17</v>
      </c>
      <c r="S201" s="5">
        <f>THREE!$I197</f>
        <v>0</v>
      </c>
      <c r="T201" s="5">
        <f>SMARTFREN!$I197</f>
        <v>0</v>
      </c>
      <c r="U201" s="5">
        <f t="shared" si="43"/>
        <v>180</v>
      </c>
      <c r="V201" s="5">
        <f t="shared" si="44"/>
        <v>43</v>
      </c>
      <c r="W201" s="5">
        <f t="shared" si="45"/>
        <v>50</v>
      </c>
      <c r="X201" s="5">
        <f t="shared" si="46"/>
        <v>0</v>
      </c>
      <c r="Y201" s="5">
        <f t="shared" si="47"/>
        <v>0</v>
      </c>
      <c r="Z201" s="23">
        <f t="shared" si="48"/>
        <v>0.65934065934065933</v>
      </c>
      <c r="AA201" s="23">
        <f t="shared" si="49"/>
        <v>0.1575091575091575</v>
      </c>
      <c r="AB201" s="23">
        <f t="shared" si="50"/>
        <v>0.18315018315018314</v>
      </c>
      <c r="AC201" s="23">
        <f t="shared" si="51"/>
        <v>0</v>
      </c>
      <c r="AD201" s="23">
        <f t="shared" si="52"/>
        <v>0</v>
      </c>
      <c r="AF201" s="96" t="str">
        <f t="shared" si="53"/>
        <v>WIN</v>
      </c>
      <c r="AG201" s="96" t="str">
        <f t="shared" si="54"/>
        <v>WIN</v>
      </c>
      <c r="AH201" s="44"/>
      <c r="AI201" s="44"/>
      <c r="AJ201" s="44"/>
    </row>
    <row r="202" spans="1:36" x14ac:dyDescent="0.25">
      <c r="A202" s="1" t="s">
        <v>2</v>
      </c>
      <c r="B202" s="1" t="s">
        <v>232</v>
      </c>
      <c r="C202" s="1" t="s">
        <v>221</v>
      </c>
      <c r="D202" s="1" t="s">
        <v>203</v>
      </c>
      <c r="E202" s="1" t="str">
        <f t="shared" si="42"/>
        <v>BONE BULUKUMBA-SINJAI</v>
      </c>
      <c r="F202" s="5">
        <f>TSEL!$G198</f>
        <v>53</v>
      </c>
      <c r="G202" s="5">
        <f>XL!$G198</f>
        <v>6</v>
      </c>
      <c r="H202" s="5">
        <f>INDOSAT!$G198</f>
        <v>9</v>
      </c>
      <c r="I202" s="5">
        <f>THREE!$G198</f>
        <v>15</v>
      </c>
      <c r="J202" s="5">
        <f>SMARTFREN!$G198</f>
        <v>0</v>
      </c>
      <c r="K202" s="5">
        <f>TSEL!$H198</f>
        <v>31</v>
      </c>
      <c r="L202" s="5">
        <f>XL!$H198</f>
        <v>13</v>
      </c>
      <c r="M202" s="5">
        <f>INDOSAT!$H198</f>
        <v>12</v>
      </c>
      <c r="N202" s="5">
        <f>THREE!$H198</f>
        <v>0</v>
      </c>
      <c r="O202" s="5">
        <f>SMARTFREN!$H198</f>
        <v>0</v>
      </c>
      <c r="P202" s="5">
        <f>TSEL!$I198</f>
        <v>48</v>
      </c>
      <c r="Q202" s="5">
        <f>XL!$I198</f>
        <v>8</v>
      </c>
      <c r="R202" s="5">
        <f>INDOSAT!$I198</f>
        <v>13</v>
      </c>
      <c r="S202" s="5">
        <f>THREE!$I198</f>
        <v>25</v>
      </c>
      <c r="T202" s="5">
        <f>SMARTFREN!$I198</f>
        <v>15</v>
      </c>
      <c r="U202" s="5">
        <f t="shared" si="43"/>
        <v>132</v>
      </c>
      <c r="V202" s="5">
        <f t="shared" si="44"/>
        <v>27</v>
      </c>
      <c r="W202" s="5">
        <f t="shared" si="45"/>
        <v>34</v>
      </c>
      <c r="X202" s="5">
        <f t="shared" si="46"/>
        <v>40</v>
      </c>
      <c r="Y202" s="5">
        <f t="shared" si="47"/>
        <v>15</v>
      </c>
      <c r="Z202" s="23">
        <f t="shared" si="48"/>
        <v>0.532258064516129</v>
      </c>
      <c r="AA202" s="23">
        <f t="shared" si="49"/>
        <v>0.10887096774193548</v>
      </c>
      <c r="AB202" s="23">
        <f t="shared" si="50"/>
        <v>0.13709677419354838</v>
      </c>
      <c r="AC202" s="23">
        <f t="shared" si="51"/>
        <v>0.16129032258064516</v>
      </c>
      <c r="AD202" s="23">
        <f t="shared" si="52"/>
        <v>6.0483870967741937E-2</v>
      </c>
      <c r="AF202" s="96" t="str">
        <f t="shared" si="53"/>
        <v>WIN</v>
      </c>
      <c r="AG202" s="96" t="str">
        <f t="shared" si="54"/>
        <v>WIN</v>
      </c>
      <c r="AH202" s="44"/>
      <c r="AI202" s="44"/>
      <c r="AJ202" s="44"/>
    </row>
    <row r="203" spans="1:36" x14ac:dyDescent="0.25">
      <c r="A203" s="1" t="s">
        <v>2</v>
      </c>
      <c r="B203" s="1" t="s">
        <v>232</v>
      </c>
      <c r="C203" s="1" t="s">
        <v>222</v>
      </c>
      <c r="D203" s="1" t="s">
        <v>204</v>
      </c>
      <c r="E203" s="1" t="str">
        <f t="shared" si="42"/>
        <v>BARRU MAROS-SOPPENG</v>
      </c>
      <c r="F203" s="5">
        <f>TSEL!$G199</f>
        <v>65</v>
      </c>
      <c r="G203" s="5">
        <f>XL!$G199</f>
        <v>7</v>
      </c>
      <c r="H203" s="5">
        <f>INDOSAT!$G199</f>
        <v>3</v>
      </c>
      <c r="I203" s="5">
        <f>THREE!$G199</f>
        <v>20</v>
      </c>
      <c r="J203" s="5">
        <f>SMARTFREN!$G199</f>
        <v>0</v>
      </c>
      <c r="K203" s="5">
        <f>TSEL!$H199</f>
        <v>49</v>
      </c>
      <c r="L203" s="5">
        <f>XL!$H199</f>
        <v>23</v>
      </c>
      <c r="M203" s="5">
        <f>INDOSAT!$H199</f>
        <v>14</v>
      </c>
      <c r="N203" s="5">
        <f>THREE!$H199</f>
        <v>19</v>
      </c>
      <c r="O203" s="5">
        <f>SMARTFREN!$H199</f>
        <v>0</v>
      </c>
      <c r="P203" s="5">
        <f>TSEL!$I199</f>
        <v>64</v>
      </c>
      <c r="Q203" s="5">
        <f>XL!$I199</f>
        <v>26</v>
      </c>
      <c r="R203" s="5">
        <f>INDOSAT!$I199</f>
        <v>16</v>
      </c>
      <c r="S203" s="5">
        <f>THREE!$I199</f>
        <v>29</v>
      </c>
      <c r="T203" s="5">
        <f>SMARTFREN!$I199</f>
        <v>41</v>
      </c>
      <c r="U203" s="5">
        <f t="shared" si="43"/>
        <v>178</v>
      </c>
      <c r="V203" s="5">
        <f t="shared" si="44"/>
        <v>56</v>
      </c>
      <c r="W203" s="5">
        <f t="shared" si="45"/>
        <v>33</v>
      </c>
      <c r="X203" s="5">
        <f t="shared" si="46"/>
        <v>68</v>
      </c>
      <c r="Y203" s="5">
        <f t="shared" si="47"/>
        <v>41</v>
      </c>
      <c r="Z203" s="23">
        <f t="shared" si="48"/>
        <v>0.47340425531914893</v>
      </c>
      <c r="AA203" s="23">
        <f t="shared" si="49"/>
        <v>0.14893617021276595</v>
      </c>
      <c r="AB203" s="23">
        <f t="shared" si="50"/>
        <v>8.7765957446808512E-2</v>
      </c>
      <c r="AC203" s="23">
        <f t="shared" si="51"/>
        <v>0.18085106382978725</v>
      </c>
      <c r="AD203" s="23">
        <f t="shared" si="52"/>
        <v>0.10904255319148937</v>
      </c>
      <c r="AF203" s="96" t="str">
        <f t="shared" si="53"/>
        <v>WIN</v>
      </c>
      <c r="AG203" s="96" t="str">
        <f t="shared" si="54"/>
        <v>WIN</v>
      </c>
      <c r="AH203" s="44"/>
      <c r="AI203" s="44"/>
      <c r="AJ203" s="44"/>
    </row>
    <row r="204" spans="1:36" x14ac:dyDescent="0.25">
      <c r="A204" s="1" t="s">
        <v>2</v>
      </c>
      <c r="B204" s="1" t="s">
        <v>232</v>
      </c>
      <c r="C204" s="1" t="s">
        <v>145</v>
      </c>
      <c r="D204" s="1" t="s">
        <v>205</v>
      </c>
      <c r="E204" s="1" t="str">
        <f t="shared" ref="E204:E210" si="55">C204&amp;"-"&amp;D204</f>
        <v>GOWA-TAKALAR</v>
      </c>
      <c r="F204" s="5">
        <f>TSEL!$G200</f>
        <v>56</v>
      </c>
      <c r="G204" s="5">
        <f>XL!$G200</f>
        <v>11</v>
      </c>
      <c r="H204" s="5">
        <f>INDOSAT!$G200</f>
        <v>31</v>
      </c>
      <c r="I204" s="5">
        <f>THREE!$G200</f>
        <v>12</v>
      </c>
      <c r="J204" s="5">
        <f>SMARTFREN!$G200</f>
        <v>0</v>
      </c>
      <c r="K204" s="5">
        <f>TSEL!$H200</f>
        <v>46</v>
      </c>
      <c r="L204" s="5">
        <f>XL!$H200</f>
        <v>35</v>
      </c>
      <c r="M204" s="5">
        <f>INDOSAT!$H200</f>
        <v>33</v>
      </c>
      <c r="N204" s="5">
        <f>THREE!$H200</f>
        <v>7</v>
      </c>
      <c r="O204" s="5">
        <f>SMARTFREN!$H200</f>
        <v>0</v>
      </c>
      <c r="P204" s="5">
        <f>TSEL!$I200</f>
        <v>55</v>
      </c>
      <c r="Q204" s="5">
        <f>XL!$I200</f>
        <v>36</v>
      </c>
      <c r="R204" s="5">
        <f>INDOSAT!$I200</f>
        <v>38</v>
      </c>
      <c r="S204" s="5">
        <f>THREE!$I200</f>
        <v>16</v>
      </c>
      <c r="T204" s="5">
        <f>SMARTFREN!$I200</f>
        <v>9</v>
      </c>
      <c r="U204" s="5">
        <f t="shared" si="43"/>
        <v>157</v>
      </c>
      <c r="V204" s="5">
        <f t="shared" si="44"/>
        <v>82</v>
      </c>
      <c r="W204" s="5">
        <f t="shared" si="45"/>
        <v>102</v>
      </c>
      <c r="X204" s="5">
        <f t="shared" si="46"/>
        <v>35</v>
      </c>
      <c r="Y204" s="5">
        <f t="shared" si="47"/>
        <v>9</v>
      </c>
      <c r="Z204" s="23">
        <f t="shared" si="48"/>
        <v>0.40779220779220782</v>
      </c>
      <c r="AA204" s="23">
        <f t="shared" si="49"/>
        <v>0.21298701298701297</v>
      </c>
      <c r="AB204" s="23">
        <f t="shared" si="50"/>
        <v>0.26493506493506491</v>
      </c>
      <c r="AC204" s="23">
        <f t="shared" si="51"/>
        <v>9.0909090909090912E-2</v>
      </c>
      <c r="AD204" s="23">
        <f t="shared" si="52"/>
        <v>2.3376623376623377E-2</v>
      </c>
      <c r="AF204" s="96" t="str">
        <f t="shared" si="53"/>
        <v>WIN</v>
      </c>
      <c r="AG204" s="96" t="str">
        <f t="shared" si="54"/>
        <v>WIN</v>
      </c>
      <c r="AH204" s="44"/>
      <c r="AI204" s="44"/>
      <c r="AJ204" s="44"/>
    </row>
    <row r="205" spans="1:36" x14ac:dyDescent="0.25">
      <c r="A205" s="1" t="s">
        <v>2</v>
      </c>
      <c r="B205" s="1" t="s">
        <v>227</v>
      </c>
      <c r="C205" s="1" t="s">
        <v>230</v>
      </c>
      <c r="D205" s="1" t="s">
        <v>206</v>
      </c>
      <c r="E205" s="1" t="str">
        <f t="shared" si="55"/>
        <v>PALOPO SOROWAKO-TANA TORAJA</v>
      </c>
      <c r="F205" s="5">
        <f>TSEL!$G201</f>
        <v>53</v>
      </c>
      <c r="G205" s="5">
        <f>XL!$G201</f>
        <v>5</v>
      </c>
      <c r="H205" s="5">
        <f>INDOSAT!$G201</f>
        <v>4</v>
      </c>
      <c r="I205" s="5">
        <f>THREE!$G201</f>
        <v>13</v>
      </c>
      <c r="J205" s="5">
        <f>SMARTFREN!$G201</f>
        <v>0</v>
      </c>
      <c r="K205" s="5">
        <f>TSEL!$H201</f>
        <v>41</v>
      </c>
      <c r="L205" s="5">
        <f>XL!$H201</f>
        <v>12</v>
      </c>
      <c r="M205" s="5">
        <f>INDOSAT!$H201</f>
        <v>5</v>
      </c>
      <c r="N205" s="5">
        <f>THREE!$H201</f>
        <v>1</v>
      </c>
      <c r="O205" s="5">
        <f>SMARTFREN!$H201</f>
        <v>0</v>
      </c>
      <c r="P205" s="5">
        <f>TSEL!$I201</f>
        <v>51</v>
      </c>
      <c r="Q205" s="5">
        <f>XL!$I201</f>
        <v>12</v>
      </c>
      <c r="R205" s="5">
        <f>INDOSAT!$I201</f>
        <v>7</v>
      </c>
      <c r="S205" s="5">
        <f>THREE!$I201</f>
        <v>20</v>
      </c>
      <c r="T205" s="5">
        <f>SMARTFREN!$I201</f>
        <v>0</v>
      </c>
      <c r="U205" s="5">
        <f t="shared" si="43"/>
        <v>145</v>
      </c>
      <c r="V205" s="5">
        <f t="shared" si="44"/>
        <v>29</v>
      </c>
      <c r="W205" s="5">
        <f t="shared" si="45"/>
        <v>16</v>
      </c>
      <c r="X205" s="5">
        <f t="shared" si="46"/>
        <v>34</v>
      </c>
      <c r="Y205" s="5">
        <f t="shared" si="47"/>
        <v>0</v>
      </c>
      <c r="Z205" s="23">
        <f t="shared" si="48"/>
        <v>0.6473214285714286</v>
      </c>
      <c r="AA205" s="23">
        <f t="shared" si="49"/>
        <v>0.12946428571428573</v>
      </c>
      <c r="AB205" s="23">
        <f t="shared" si="50"/>
        <v>7.1428571428571425E-2</v>
      </c>
      <c r="AC205" s="23">
        <f t="shared" si="51"/>
        <v>0.15178571428571427</v>
      </c>
      <c r="AD205" s="23">
        <f t="shared" si="52"/>
        <v>0</v>
      </c>
      <c r="AF205" s="96" t="str">
        <f t="shared" si="53"/>
        <v>WIN</v>
      </c>
      <c r="AG205" s="96" t="str">
        <f t="shared" si="54"/>
        <v>WIN</v>
      </c>
      <c r="AH205" s="44"/>
      <c r="AI205" s="44"/>
      <c r="AJ205" s="44"/>
    </row>
    <row r="206" spans="1:36" x14ac:dyDescent="0.25">
      <c r="A206" s="1" t="s">
        <v>2</v>
      </c>
      <c r="B206" s="1" t="s">
        <v>226</v>
      </c>
      <c r="C206" s="1" t="s">
        <v>123</v>
      </c>
      <c r="D206" s="1" t="s">
        <v>207</v>
      </c>
      <c r="E206" s="1" t="str">
        <f t="shared" si="55"/>
        <v>BANGGAI-TOJO UNA-UNA</v>
      </c>
      <c r="F206" s="5">
        <f>TSEL!$G202</f>
        <v>33</v>
      </c>
      <c r="G206" s="5">
        <f>XL!$G202</f>
        <v>8</v>
      </c>
      <c r="H206" s="5">
        <f>INDOSAT!$G202</f>
        <v>1</v>
      </c>
      <c r="I206" s="5">
        <f>THREE!$G202</f>
        <v>0</v>
      </c>
      <c r="J206" s="5">
        <f>SMARTFREN!$G202</f>
        <v>0</v>
      </c>
      <c r="K206" s="5">
        <f>TSEL!$H202</f>
        <v>15</v>
      </c>
      <c r="L206" s="5">
        <f>XL!$H202</f>
        <v>8</v>
      </c>
      <c r="M206" s="5">
        <f>INDOSAT!$H202</f>
        <v>1</v>
      </c>
      <c r="N206" s="5">
        <f>THREE!$H202</f>
        <v>0</v>
      </c>
      <c r="O206" s="5">
        <f>SMARTFREN!$H202</f>
        <v>0</v>
      </c>
      <c r="P206" s="5">
        <f>TSEL!$I202</f>
        <v>31</v>
      </c>
      <c r="Q206" s="5">
        <f>XL!$I202</f>
        <v>1</v>
      </c>
      <c r="R206" s="5">
        <f>INDOSAT!$I202</f>
        <v>1</v>
      </c>
      <c r="S206" s="5">
        <f>THREE!$I202</f>
        <v>0</v>
      </c>
      <c r="T206" s="5">
        <f>SMARTFREN!$I202</f>
        <v>0</v>
      </c>
      <c r="U206" s="5">
        <f t="shared" si="43"/>
        <v>79</v>
      </c>
      <c r="V206" s="5">
        <f t="shared" si="44"/>
        <v>17</v>
      </c>
      <c r="W206" s="5">
        <f t="shared" si="45"/>
        <v>3</v>
      </c>
      <c r="X206" s="5">
        <f t="shared" si="46"/>
        <v>0</v>
      </c>
      <c r="Y206" s="5">
        <f t="shared" si="47"/>
        <v>0</v>
      </c>
      <c r="Z206" s="23">
        <f t="shared" si="48"/>
        <v>0.79797979797979801</v>
      </c>
      <c r="AA206" s="23">
        <f t="shared" si="49"/>
        <v>0.17171717171717171</v>
      </c>
      <c r="AB206" s="23">
        <f t="shared" si="50"/>
        <v>3.0303030303030304E-2</v>
      </c>
      <c r="AC206" s="23">
        <f t="shared" si="51"/>
        <v>0</v>
      </c>
      <c r="AD206" s="23">
        <f t="shared" si="52"/>
        <v>0</v>
      </c>
      <c r="AF206" s="96" t="str">
        <f t="shared" si="53"/>
        <v>WIN</v>
      </c>
      <c r="AG206" s="96" t="str">
        <f t="shared" si="54"/>
        <v>WIN</v>
      </c>
      <c r="AH206" s="44"/>
      <c r="AI206" s="44"/>
      <c r="AJ206" s="44"/>
    </row>
    <row r="207" spans="1:36" x14ac:dyDescent="0.25">
      <c r="A207" s="1" t="s">
        <v>2</v>
      </c>
      <c r="B207" s="1" t="s">
        <v>226</v>
      </c>
      <c r="C207" s="1" t="s">
        <v>226</v>
      </c>
      <c r="D207" s="1" t="s">
        <v>208</v>
      </c>
      <c r="E207" s="1" t="str">
        <f t="shared" si="55"/>
        <v>PALU-TOLI-TOLI</v>
      </c>
      <c r="F207" s="5">
        <f>TSEL!$G203</f>
        <v>59</v>
      </c>
      <c r="G207" s="5">
        <f>XL!$G203</f>
        <v>0</v>
      </c>
      <c r="H207" s="5">
        <f>INDOSAT!$G203</f>
        <v>1</v>
      </c>
      <c r="I207" s="5">
        <f>THREE!$G203</f>
        <v>0</v>
      </c>
      <c r="J207" s="5">
        <f>SMARTFREN!$G203</f>
        <v>0</v>
      </c>
      <c r="K207" s="5">
        <f>TSEL!$H203</f>
        <v>44</v>
      </c>
      <c r="L207" s="5">
        <f>XL!$H203</f>
        <v>9</v>
      </c>
      <c r="M207" s="5">
        <f>INDOSAT!$H203</f>
        <v>0</v>
      </c>
      <c r="N207" s="5">
        <f>THREE!$H203</f>
        <v>0</v>
      </c>
      <c r="O207" s="5">
        <f>SMARTFREN!$H203</f>
        <v>0</v>
      </c>
      <c r="P207" s="5">
        <f>TSEL!$I203</f>
        <v>55</v>
      </c>
      <c r="Q207" s="5">
        <f>XL!$I203</f>
        <v>1</v>
      </c>
      <c r="R207" s="5">
        <f>INDOSAT!$I203</f>
        <v>0</v>
      </c>
      <c r="S207" s="5">
        <f>THREE!$I203</f>
        <v>0</v>
      </c>
      <c r="T207" s="5">
        <f>SMARTFREN!$I203</f>
        <v>0</v>
      </c>
      <c r="U207" s="5">
        <f t="shared" si="43"/>
        <v>158</v>
      </c>
      <c r="V207" s="5">
        <f t="shared" si="44"/>
        <v>10</v>
      </c>
      <c r="W207" s="5">
        <f t="shared" si="45"/>
        <v>1</v>
      </c>
      <c r="X207" s="5">
        <f t="shared" si="46"/>
        <v>0</v>
      </c>
      <c r="Y207" s="5">
        <f t="shared" si="47"/>
        <v>0</v>
      </c>
      <c r="Z207" s="23">
        <f t="shared" si="48"/>
        <v>0.9349112426035503</v>
      </c>
      <c r="AA207" s="23">
        <f t="shared" si="49"/>
        <v>5.9171597633136092E-2</v>
      </c>
      <c r="AB207" s="23">
        <f t="shared" si="50"/>
        <v>5.9171597633136093E-3</v>
      </c>
      <c r="AC207" s="23">
        <f t="shared" si="51"/>
        <v>0</v>
      </c>
      <c r="AD207" s="23">
        <f t="shared" si="52"/>
        <v>0</v>
      </c>
      <c r="AF207" s="96" t="str">
        <f t="shared" si="53"/>
        <v>WIN</v>
      </c>
      <c r="AG207" s="96" t="str">
        <f t="shared" si="54"/>
        <v>WIN</v>
      </c>
      <c r="AH207" s="44"/>
      <c r="AI207" s="44"/>
      <c r="AJ207" s="44"/>
    </row>
    <row r="208" spans="1:36" x14ac:dyDescent="0.25">
      <c r="A208" s="1" t="s">
        <v>2</v>
      </c>
      <c r="B208" s="1" t="s">
        <v>227</v>
      </c>
      <c r="C208" s="1" t="s">
        <v>230</v>
      </c>
      <c r="D208" s="1" t="s">
        <v>209</v>
      </c>
      <c r="E208" s="1" t="str">
        <f t="shared" si="55"/>
        <v>PALOPO SOROWAKO-TORAJA UTARA</v>
      </c>
      <c r="F208" s="5">
        <f>TSEL!$G204</f>
        <v>58</v>
      </c>
      <c r="G208" s="5">
        <f>XL!$G204</f>
        <v>1</v>
      </c>
      <c r="H208" s="5">
        <f>INDOSAT!$G204</f>
        <v>1</v>
      </c>
      <c r="I208" s="5">
        <f>THREE!$G204</f>
        <v>9</v>
      </c>
      <c r="J208" s="5">
        <f>SMARTFREN!$G204</f>
        <v>0</v>
      </c>
      <c r="K208" s="5">
        <f>TSEL!$H204</f>
        <v>53</v>
      </c>
      <c r="L208" s="5">
        <f>XL!$H204</f>
        <v>13</v>
      </c>
      <c r="M208" s="5">
        <f>INDOSAT!$H204</f>
        <v>5</v>
      </c>
      <c r="N208" s="5">
        <f>THREE!$H204</f>
        <v>2</v>
      </c>
      <c r="O208" s="5">
        <f>SMARTFREN!$H204</f>
        <v>0</v>
      </c>
      <c r="P208" s="5">
        <f>TSEL!$I204</f>
        <v>57</v>
      </c>
      <c r="Q208" s="5">
        <f>XL!$I204</f>
        <v>13</v>
      </c>
      <c r="R208" s="5">
        <f>INDOSAT!$I204</f>
        <v>9</v>
      </c>
      <c r="S208" s="5">
        <f>THREE!$I204</f>
        <v>28</v>
      </c>
      <c r="T208" s="5">
        <f>SMARTFREN!$I204</f>
        <v>2</v>
      </c>
      <c r="U208" s="5">
        <f t="shared" si="43"/>
        <v>168</v>
      </c>
      <c r="V208" s="5">
        <f t="shared" si="44"/>
        <v>27</v>
      </c>
      <c r="W208" s="5">
        <f t="shared" si="45"/>
        <v>15</v>
      </c>
      <c r="X208" s="5">
        <f t="shared" si="46"/>
        <v>39</v>
      </c>
      <c r="Y208" s="5">
        <f t="shared" si="47"/>
        <v>2</v>
      </c>
      <c r="Z208" s="23">
        <f t="shared" si="48"/>
        <v>0.66932270916334657</v>
      </c>
      <c r="AA208" s="23">
        <f t="shared" si="49"/>
        <v>0.10756972111553785</v>
      </c>
      <c r="AB208" s="23">
        <f t="shared" si="50"/>
        <v>5.9760956175298807E-2</v>
      </c>
      <c r="AC208" s="23">
        <f t="shared" si="51"/>
        <v>0.15537848605577689</v>
      </c>
      <c r="AD208" s="23">
        <f t="shared" si="52"/>
        <v>7.9681274900398405E-3</v>
      </c>
      <c r="AF208" s="96" t="str">
        <f t="shared" si="53"/>
        <v>WIN</v>
      </c>
      <c r="AG208" s="96" t="str">
        <f t="shared" si="54"/>
        <v>WIN</v>
      </c>
      <c r="AH208" s="44"/>
      <c r="AI208" s="44"/>
      <c r="AJ208" s="44"/>
    </row>
    <row r="209" spans="1:36" x14ac:dyDescent="0.25">
      <c r="A209" s="1" t="s">
        <v>2</v>
      </c>
      <c r="B209" s="1" t="s">
        <v>227</v>
      </c>
      <c r="C209" s="1" t="s">
        <v>227</v>
      </c>
      <c r="D209" s="1" t="s">
        <v>210</v>
      </c>
      <c r="E209" s="1" t="str">
        <f t="shared" si="55"/>
        <v>PARE-PARE-WAJO</v>
      </c>
      <c r="F209" s="5">
        <f>TSEL!$G205</f>
        <v>114</v>
      </c>
      <c r="G209" s="5">
        <f>XL!$G205</f>
        <v>19</v>
      </c>
      <c r="H209" s="5">
        <f>INDOSAT!$G205</f>
        <v>10</v>
      </c>
      <c r="I209" s="5">
        <f>THREE!$G205</f>
        <v>27</v>
      </c>
      <c r="J209" s="5">
        <f>SMARTFREN!$G205</f>
        <v>0</v>
      </c>
      <c r="K209" s="5">
        <f>TSEL!$H205</f>
        <v>80</v>
      </c>
      <c r="L209" s="5">
        <f>XL!$H205</f>
        <v>28</v>
      </c>
      <c r="M209" s="5">
        <f>INDOSAT!$H205</f>
        <v>27</v>
      </c>
      <c r="N209" s="5">
        <f>THREE!$H205</f>
        <v>12</v>
      </c>
      <c r="O209" s="5">
        <f>SMARTFREN!$H205</f>
        <v>0</v>
      </c>
      <c r="P209" s="5">
        <f>TSEL!$I205</f>
        <v>111</v>
      </c>
      <c r="Q209" s="5">
        <f>XL!$I205</f>
        <v>17</v>
      </c>
      <c r="R209" s="5">
        <f>INDOSAT!$I205</f>
        <v>29</v>
      </c>
      <c r="S209" s="5">
        <f>THREE!$I205</f>
        <v>51</v>
      </c>
      <c r="T209" s="5">
        <f>SMARTFREN!$I205</f>
        <v>42</v>
      </c>
      <c r="U209" s="5">
        <f t="shared" si="43"/>
        <v>305</v>
      </c>
      <c r="V209" s="5">
        <f t="shared" si="44"/>
        <v>64</v>
      </c>
      <c r="W209" s="5">
        <f t="shared" si="45"/>
        <v>66</v>
      </c>
      <c r="X209" s="5">
        <f t="shared" si="46"/>
        <v>90</v>
      </c>
      <c r="Y209" s="5">
        <f t="shared" si="47"/>
        <v>42</v>
      </c>
      <c r="Z209" s="23">
        <f t="shared" si="48"/>
        <v>0.53791887125220461</v>
      </c>
      <c r="AA209" s="23">
        <f t="shared" si="49"/>
        <v>0.1128747795414462</v>
      </c>
      <c r="AB209" s="23">
        <f t="shared" si="50"/>
        <v>0.1164021164021164</v>
      </c>
      <c r="AC209" s="23">
        <f t="shared" si="51"/>
        <v>0.15873015873015872</v>
      </c>
      <c r="AD209" s="23">
        <f t="shared" si="52"/>
        <v>7.407407407407407E-2</v>
      </c>
      <c r="AF209" s="96" t="str">
        <f t="shared" si="53"/>
        <v>WIN</v>
      </c>
      <c r="AG209" s="96" t="str">
        <f t="shared" si="54"/>
        <v>WIN</v>
      </c>
      <c r="AH209" s="44"/>
      <c r="AI209" s="44"/>
      <c r="AJ209" s="44"/>
    </row>
    <row r="210" spans="1:36" x14ac:dyDescent="0.25">
      <c r="A210" s="1" t="s">
        <v>2</v>
      </c>
      <c r="B210" s="1" t="s">
        <v>224</v>
      </c>
      <c r="C210" s="1" t="s">
        <v>225</v>
      </c>
      <c r="D210" s="1" t="s">
        <v>211</v>
      </c>
      <c r="E210" s="1" t="str">
        <f t="shared" si="55"/>
        <v>BAU BAU-WAKATOBI</v>
      </c>
      <c r="F210" s="5">
        <f>TSEL!$G206</f>
        <v>27</v>
      </c>
      <c r="G210" s="5">
        <f>XL!$G206</f>
        <v>0</v>
      </c>
      <c r="H210" s="5">
        <f>INDOSAT!$G206</f>
        <v>1</v>
      </c>
      <c r="I210" s="5">
        <f>THREE!$G206</f>
        <v>0</v>
      </c>
      <c r="J210" s="5">
        <f>SMARTFREN!$G206</f>
        <v>0</v>
      </c>
      <c r="K210" s="5">
        <f>TSEL!$H206</f>
        <v>15</v>
      </c>
      <c r="L210" s="5">
        <f>XL!$H206</f>
        <v>0</v>
      </c>
      <c r="M210" s="5">
        <f>INDOSAT!$H206</f>
        <v>0</v>
      </c>
      <c r="N210" s="5">
        <f>THREE!$H206</f>
        <v>0</v>
      </c>
      <c r="O210" s="5">
        <f>SMARTFREN!$H206</f>
        <v>0</v>
      </c>
      <c r="P210" s="5">
        <f>TSEL!$I206</f>
        <v>26</v>
      </c>
      <c r="Q210" s="5">
        <f>XL!$I206</f>
        <v>0</v>
      </c>
      <c r="R210" s="5">
        <f>INDOSAT!$I206</f>
        <v>0</v>
      </c>
      <c r="S210" s="5">
        <f>THREE!$I206</f>
        <v>0</v>
      </c>
      <c r="T210" s="5">
        <f>SMARTFREN!$I206</f>
        <v>0</v>
      </c>
      <c r="U210" s="5">
        <f t="shared" si="43"/>
        <v>68</v>
      </c>
      <c r="V210" s="5">
        <f t="shared" si="44"/>
        <v>0</v>
      </c>
      <c r="W210" s="5">
        <f t="shared" si="45"/>
        <v>1</v>
      </c>
      <c r="X210" s="5">
        <f t="shared" si="46"/>
        <v>0</v>
      </c>
      <c r="Y210" s="5">
        <f t="shared" si="47"/>
        <v>0</v>
      </c>
      <c r="Z210" s="23">
        <f t="shared" si="48"/>
        <v>0.98550724637681164</v>
      </c>
      <c r="AA210" s="23">
        <f t="shared" si="49"/>
        <v>0</v>
      </c>
      <c r="AB210" s="23">
        <f t="shared" si="50"/>
        <v>1.4492753623188406E-2</v>
      </c>
      <c r="AC210" s="23">
        <f t="shared" si="51"/>
        <v>0</v>
      </c>
      <c r="AD210" s="23">
        <f t="shared" si="52"/>
        <v>0</v>
      </c>
      <c r="AF210" s="96" t="str">
        <f t="shared" si="53"/>
        <v>WIN</v>
      </c>
      <c r="AG210" s="96" t="str">
        <f t="shared" si="54"/>
        <v>WIN</v>
      </c>
      <c r="AH210" s="44"/>
      <c r="AI210" s="44"/>
      <c r="AJ210" s="44"/>
    </row>
    <row r="211" spans="1:36" x14ac:dyDescent="0.25">
      <c r="A211" s="121" t="s">
        <v>6</v>
      </c>
      <c r="B211" s="122"/>
      <c r="C211" s="122"/>
      <c r="D211" s="123"/>
      <c r="E211" s="40"/>
      <c r="F211" s="5">
        <f t="shared" ref="F211:Y211" si="56">SUM(F6:F210)</f>
        <v>12924</v>
      </c>
      <c r="G211" s="5">
        <f t="shared" si="56"/>
        <v>2178</v>
      </c>
      <c r="H211" s="5">
        <f t="shared" si="56"/>
        <v>2522</v>
      </c>
      <c r="I211" s="5">
        <f t="shared" si="56"/>
        <v>2756</v>
      </c>
      <c r="J211" s="5">
        <f t="shared" si="56"/>
        <v>0</v>
      </c>
      <c r="K211" s="5">
        <f t="shared" si="56"/>
        <v>11169</v>
      </c>
      <c r="L211" s="5">
        <f t="shared" si="56"/>
        <v>3532</v>
      </c>
      <c r="M211" s="5">
        <f t="shared" si="56"/>
        <v>2536</v>
      </c>
      <c r="N211" s="5">
        <f t="shared" si="56"/>
        <v>2100</v>
      </c>
      <c r="O211" s="5">
        <f t="shared" si="56"/>
        <v>0</v>
      </c>
      <c r="P211" s="5">
        <f t="shared" si="56"/>
        <v>12701</v>
      </c>
      <c r="Q211" s="5">
        <f t="shared" si="56"/>
        <v>3381</v>
      </c>
      <c r="R211" s="5">
        <f t="shared" si="56"/>
        <v>3439</v>
      </c>
      <c r="S211" s="5">
        <f t="shared" si="56"/>
        <v>3628</v>
      </c>
      <c r="T211" s="5">
        <f t="shared" si="56"/>
        <v>852</v>
      </c>
      <c r="U211" s="5">
        <f t="shared" si="56"/>
        <v>36794</v>
      </c>
      <c r="V211" s="5">
        <f t="shared" si="56"/>
        <v>9091</v>
      </c>
      <c r="W211" s="5">
        <f t="shared" si="56"/>
        <v>8497</v>
      </c>
      <c r="X211" s="5">
        <f t="shared" si="56"/>
        <v>8484</v>
      </c>
      <c r="Y211" s="5">
        <f t="shared" si="56"/>
        <v>852</v>
      </c>
      <c r="Z211" s="23">
        <f t="shared" si="48"/>
        <v>0.57745064189083151</v>
      </c>
      <c r="AA211" s="23">
        <f t="shared" si="49"/>
        <v>0.14267553909413352</v>
      </c>
      <c r="AB211" s="23">
        <f t="shared" si="50"/>
        <v>0.13335321259298785</v>
      </c>
      <c r="AC211" s="23">
        <f t="shared" si="51"/>
        <v>0.13314918861232306</v>
      </c>
      <c r="AD211" s="23">
        <f t="shared" si="52"/>
        <v>1.3371417809724097E-2</v>
      </c>
    </row>
    <row r="214" spans="1:36" ht="18.75" x14ac:dyDescent="0.25">
      <c r="E214" s="127" t="s">
        <v>217</v>
      </c>
      <c r="F214" s="120" t="s">
        <v>13</v>
      </c>
      <c r="G214" s="120"/>
      <c r="H214" s="120"/>
      <c r="I214" s="120"/>
      <c r="J214" s="120"/>
      <c r="K214" s="120" t="s">
        <v>14</v>
      </c>
      <c r="L214" s="120"/>
      <c r="M214" s="120"/>
      <c r="N214" s="120"/>
      <c r="O214" s="120"/>
      <c r="P214" s="120" t="s">
        <v>15</v>
      </c>
      <c r="Q214" s="120"/>
      <c r="R214" s="120"/>
      <c r="S214" s="120"/>
      <c r="T214" s="120"/>
      <c r="U214" s="120" t="s">
        <v>16</v>
      </c>
      <c r="V214" s="120"/>
      <c r="W214" s="120"/>
      <c r="X214" s="120"/>
      <c r="Y214" s="120"/>
      <c r="Z214" s="120" t="s">
        <v>17</v>
      </c>
      <c r="AA214" s="120"/>
      <c r="AB214" s="120"/>
      <c r="AC214" s="120"/>
      <c r="AD214" s="120"/>
    </row>
    <row r="215" spans="1:36" x14ac:dyDescent="0.25">
      <c r="E215" s="128"/>
      <c r="F215" s="12" t="s">
        <v>12</v>
      </c>
      <c r="G215" s="13" t="s">
        <v>10</v>
      </c>
      <c r="H215" s="14" t="s">
        <v>7</v>
      </c>
      <c r="I215" s="15" t="s">
        <v>9</v>
      </c>
      <c r="J215" s="22" t="s">
        <v>8</v>
      </c>
      <c r="K215" s="12" t="s">
        <v>12</v>
      </c>
      <c r="L215" s="13" t="s">
        <v>10</v>
      </c>
      <c r="M215" s="14" t="s">
        <v>7</v>
      </c>
      <c r="N215" s="15" t="s">
        <v>9</v>
      </c>
      <c r="O215" s="22" t="s">
        <v>8</v>
      </c>
      <c r="P215" s="12" t="s">
        <v>12</v>
      </c>
      <c r="Q215" s="13" t="s">
        <v>10</v>
      </c>
      <c r="R215" s="14" t="s">
        <v>7</v>
      </c>
      <c r="S215" s="15" t="s">
        <v>9</v>
      </c>
      <c r="T215" s="22" t="s">
        <v>8</v>
      </c>
      <c r="U215" s="12" t="s">
        <v>12</v>
      </c>
      <c r="V215" s="13" t="s">
        <v>10</v>
      </c>
      <c r="W215" s="14" t="s">
        <v>7</v>
      </c>
      <c r="X215" s="15" t="s">
        <v>9</v>
      </c>
      <c r="Y215" s="22" t="s">
        <v>8</v>
      </c>
      <c r="Z215" s="12" t="s">
        <v>12</v>
      </c>
      <c r="AA215" s="13" t="s">
        <v>10</v>
      </c>
      <c r="AB215" s="14" t="s">
        <v>7</v>
      </c>
      <c r="AC215" s="15" t="s">
        <v>9</v>
      </c>
      <c r="AD215" s="22" t="s">
        <v>8</v>
      </c>
    </row>
    <row r="216" spans="1:36" s="45" customFormat="1" x14ac:dyDescent="0.25">
      <c r="E216" s="11" t="s">
        <v>18</v>
      </c>
      <c r="F216" s="24">
        <f>SUM(F217:F219)</f>
        <v>12924</v>
      </c>
      <c r="G216" s="24">
        <f t="shared" ref="G216:T216" si="57">SUM(G217:G219)</f>
        <v>2178</v>
      </c>
      <c r="H216" s="24">
        <f t="shared" si="57"/>
        <v>2522</v>
      </c>
      <c r="I216" s="24">
        <f t="shared" si="57"/>
        <v>2756</v>
      </c>
      <c r="J216" s="24">
        <f t="shared" si="57"/>
        <v>0</v>
      </c>
      <c r="K216" s="24">
        <f t="shared" si="57"/>
        <v>11169</v>
      </c>
      <c r="L216" s="24">
        <f t="shared" si="57"/>
        <v>3532</v>
      </c>
      <c r="M216" s="24">
        <f t="shared" si="57"/>
        <v>2536</v>
      </c>
      <c r="N216" s="24">
        <f t="shared" si="57"/>
        <v>2100</v>
      </c>
      <c r="O216" s="24">
        <f t="shared" si="57"/>
        <v>0</v>
      </c>
      <c r="P216" s="24">
        <f t="shared" si="57"/>
        <v>12701</v>
      </c>
      <c r="Q216" s="24">
        <f t="shared" si="57"/>
        <v>3381</v>
      </c>
      <c r="R216" s="24">
        <f t="shared" si="57"/>
        <v>3439</v>
      </c>
      <c r="S216" s="24">
        <f t="shared" si="57"/>
        <v>3628</v>
      </c>
      <c r="T216" s="24">
        <f t="shared" si="57"/>
        <v>852</v>
      </c>
      <c r="U216" s="24">
        <f>F216+K216+P216</f>
        <v>36794</v>
      </c>
      <c r="V216" s="24">
        <f t="shared" ref="V216:V219" si="58">G216+L216+Q216</f>
        <v>9091</v>
      </c>
      <c r="W216" s="24">
        <f t="shared" ref="W216:W219" si="59">H216+M216+R216</f>
        <v>8497</v>
      </c>
      <c r="X216" s="24">
        <f t="shared" ref="X216:X219" si="60">I216+N216+S216</f>
        <v>8484</v>
      </c>
      <c r="Y216" s="24">
        <f t="shared" ref="Y216:Y219" si="61">J216+O216+T216</f>
        <v>852</v>
      </c>
      <c r="Z216" s="25">
        <f t="shared" ref="Z216:Z219" si="62">U216/SUM($U216:$Y216)</f>
        <v>0.57745064189083151</v>
      </c>
      <c r="AA216" s="25">
        <f t="shared" ref="AA216:AA219" si="63">V216/SUM($U216:$Y216)</f>
        <v>0.14267553909413352</v>
      </c>
      <c r="AB216" s="25">
        <f t="shared" ref="AB216:AB219" si="64">W216/SUM($U216:$Y216)</f>
        <v>0.13335321259298785</v>
      </c>
      <c r="AC216" s="25">
        <f t="shared" ref="AC216:AC219" si="65">X216/SUM($U216:$Y216)</f>
        <v>0.13314918861232306</v>
      </c>
      <c r="AD216" s="25">
        <f t="shared" ref="AD216:AD219" si="66">Y216/SUM($U216:$Y216)</f>
        <v>1.3371417809724097E-2</v>
      </c>
      <c r="AF216" s="96" t="str">
        <f t="shared" ref="AF216:AF219" si="67">IF((MAX(P216:T216)=P216),"WIN","LOSE")</f>
        <v>WIN</v>
      </c>
      <c r="AG216" s="96" t="str">
        <f t="shared" ref="AG216:AG219" si="68">IF((MAX(U216:Y216)=U216),"WIN","LOSE")</f>
        <v>WIN</v>
      </c>
    </row>
    <row r="217" spans="1:36" x14ac:dyDescent="0.25">
      <c r="E217" s="1" t="s">
        <v>1</v>
      </c>
      <c r="F217" s="5">
        <f>TSEL!$O5</f>
        <v>5060</v>
      </c>
      <c r="G217" s="5">
        <f>XL!$O5</f>
        <v>1232</v>
      </c>
      <c r="H217" s="5">
        <f>INDOSAT!$O5</f>
        <v>1367</v>
      </c>
      <c r="I217" s="5">
        <f>THREE!$O5</f>
        <v>1531</v>
      </c>
      <c r="J217" s="5">
        <f>SMARTFREN!$O5</f>
        <v>0</v>
      </c>
      <c r="K217" s="5">
        <f>TSEL!$P5</f>
        <v>4860</v>
      </c>
      <c r="L217" s="5">
        <f>XL!$P5</f>
        <v>1725</v>
      </c>
      <c r="M217" s="5">
        <f>INDOSAT!$P5</f>
        <v>848</v>
      </c>
      <c r="N217" s="5">
        <f>THREE!$P5</f>
        <v>1161</v>
      </c>
      <c r="O217" s="5">
        <f>SMARTFREN!$P5</f>
        <v>0</v>
      </c>
      <c r="P217" s="5">
        <f>TSEL!$Q5</f>
        <v>5126</v>
      </c>
      <c r="Q217" s="5">
        <f>XL!$Q5</f>
        <v>2047</v>
      </c>
      <c r="R217" s="5">
        <f>INDOSAT!$Q5</f>
        <v>1469</v>
      </c>
      <c r="S217" s="5">
        <f>THREE!$Q5</f>
        <v>1340</v>
      </c>
      <c r="T217" s="5">
        <f>SMARTFREN!$Q5</f>
        <v>179</v>
      </c>
      <c r="U217" s="5">
        <f t="shared" ref="U217:U219" si="69">F217+K217+P217</f>
        <v>15046</v>
      </c>
      <c r="V217" s="5">
        <f t="shared" si="58"/>
        <v>5004</v>
      </c>
      <c r="W217" s="5">
        <f t="shared" si="59"/>
        <v>3684</v>
      </c>
      <c r="X217" s="5">
        <f t="shared" si="60"/>
        <v>4032</v>
      </c>
      <c r="Y217" s="5">
        <f t="shared" si="61"/>
        <v>179</v>
      </c>
      <c r="Z217" s="23">
        <f t="shared" si="62"/>
        <v>0.53841474324566108</v>
      </c>
      <c r="AA217" s="23">
        <f t="shared" si="63"/>
        <v>0.17906602254428342</v>
      </c>
      <c r="AB217" s="23">
        <f t="shared" si="64"/>
        <v>0.13183038110574344</v>
      </c>
      <c r="AC217" s="23">
        <f t="shared" si="65"/>
        <v>0.14428341384863125</v>
      </c>
      <c r="AD217" s="23">
        <f t="shared" si="66"/>
        <v>6.4054392556808018E-3</v>
      </c>
      <c r="AF217" s="96" t="str">
        <f t="shared" si="67"/>
        <v>WIN</v>
      </c>
      <c r="AG217" s="96" t="str">
        <f t="shared" si="68"/>
        <v>WIN</v>
      </c>
    </row>
    <row r="218" spans="1:36" x14ac:dyDescent="0.25">
      <c r="E218" s="1" t="s">
        <v>2</v>
      </c>
      <c r="F218" s="5">
        <f>TSEL!$O6</f>
        <v>5942</v>
      </c>
      <c r="G218" s="5">
        <f>XL!$O6</f>
        <v>908</v>
      </c>
      <c r="H218" s="5">
        <f>INDOSAT!$O6</f>
        <v>1008</v>
      </c>
      <c r="I218" s="5">
        <f>THREE!$O6</f>
        <v>1225</v>
      </c>
      <c r="J218" s="5">
        <f>SMARTFREN!$O6</f>
        <v>0</v>
      </c>
      <c r="K218" s="5">
        <f>TSEL!$P6</f>
        <v>4693</v>
      </c>
      <c r="L218" s="5">
        <f>XL!$P6</f>
        <v>1799</v>
      </c>
      <c r="M218" s="5">
        <f>INDOSAT!$P6</f>
        <v>1658</v>
      </c>
      <c r="N218" s="5">
        <f>THREE!$P6</f>
        <v>939</v>
      </c>
      <c r="O218" s="5">
        <f>SMARTFREN!$P6</f>
        <v>0</v>
      </c>
      <c r="P218" s="5">
        <f>TSEL!$Q6</f>
        <v>5748</v>
      </c>
      <c r="Q218" s="5">
        <f>XL!$Q6</f>
        <v>1334</v>
      </c>
      <c r="R218" s="5">
        <f>INDOSAT!$Q6</f>
        <v>1899</v>
      </c>
      <c r="S218" s="5">
        <f>THREE!$Q6</f>
        <v>2288</v>
      </c>
      <c r="T218" s="5">
        <f>SMARTFREN!$Q6</f>
        <v>673</v>
      </c>
      <c r="U218" s="5">
        <f t="shared" si="69"/>
        <v>16383</v>
      </c>
      <c r="V218" s="5">
        <f t="shared" si="58"/>
        <v>4041</v>
      </c>
      <c r="W218" s="5">
        <f t="shared" si="59"/>
        <v>4565</v>
      </c>
      <c r="X218" s="5">
        <f t="shared" si="60"/>
        <v>4452</v>
      </c>
      <c r="Y218" s="5">
        <f t="shared" si="61"/>
        <v>673</v>
      </c>
      <c r="Z218" s="23">
        <f t="shared" si="62"/>
        <v>0.54403267583183901</v>
      </c>
      <c r="AA218" s="23">
        <f t="shared" si="63"/>
        <v>0.13419007770472205</v>
      </c>
      <c r="AB218" s="23">
        <f t="shared" si="64"/>
        <v>0.15159062230191939</v>
      </c>
      <c r="AC218" s="23">
        <f t="shared" si="65"/>
        <v>0.14783821478382148</v>
      </c>
      <c r="AD218" s="23">
        <f t="shared" si="66"/>
        <v>2.2348409377698081E-2</v>
      </c>
      <c r="AF218" s="96" t="str">
        <f t="shared" si="67"/>
        <v>WIN</v>
      </c>
      <c r="AG218" s="96" t="str">
        <f t="shared" si="68"/>
        <v>WIN</v>
      </c>
    </row>
    <row r="219" spans="1:36" x14ac:dyDescent="0.25">
      <c r="E219" s="1" t="s">
        <v>77</v>
      </c>
      <c r="F219" s="5">
        <f>TSEL!$O7</f>
        <v>1922</v>
      </c>
      <c r="G219" s="5">
        <f>XL!$O7</f>
        <v>38</v>
      </c>
      <c r="H219" s="5">
        <f>INDOSAT!$O7</f>
        <v>147</v>
      </c>
      <c r="I219" s="5">
        <f>THREE!$O7</f>
        <v>0</v>
      </c>
      <c r="J219" s="5">
        <f>SMARTFREN!$O7</f>
        <v>0</v>
      </c>
      <c r="K219" s="5">
        <f>TSEL!$P7</f>
        <v>1616</v>
      </c>
      <c r="L219" s="5">
        <f>XL!$P7</f>
        <v>8</v>
      </c>
      <c r="M219" s="5">
        <f>INDOSAT!$P7</f>
        <v>30</v>
      </c>
      <c r="N219" s="5">
        <f>THREE!$P7</f>
        <v>0</v>
      </c>
      <c r="O219" s="5">
        <f>SMARTFREN!$P7</f>
        <v>0</v>
      </c>
      <c r="P219" s="5">
        <f>TSEL!$Q7</f>
        <v>1827</v>
      </c>
      <c r="Q219" s="5">
        <f>XL!$Q7</f>
        <v>0</v>
      </c>
      <c r="R219" s="5">
        <f>INDOSAT!$Q7</f>
        <v>71</v>
      </c>
      <c r="S219" s="5">
        <f>THREE!$Q7</f>
        <v>0</v>
      </c>
      <c r="T219" s="5">
        <f>SMARTFREN!$Q7</f>
        <v>0</v>
      </c>
      <c r="U219" s="5">
        <f t="shared" si="69"/>
        <v>5365</v>
      </c>
      <c r="V219" s="5">
        <f t="shared" si="58"/>
        <v>46</v>
      </c>
      <c r="W219" s="5">
        <f t="shared" si="59"/>
        <v>248</v>
      </c>
      <c r="X219" s="5">
        <f t="shared" si="60"/>
        <v>0</v>
      </c>
      <c r="Y219" s="5">
        <f t="shared" si="61"/>
        <v>0</v>
      </c>
      <c r="Z219" s="23">
        <f t="shared" si="62"/>
        <v>0.94804735819049302</v>
      </c>
      <c r="AA219" s="23">
        <f t="shared" si="63"/>
        <v>8.1286446368616372E-3</v>
      </c>
      <c r="AB219" s="23">
        <f t="shared" si="64"/>
        <v>4.3823997172645346E-2</v>
      </c>
      <c r="AC219" s="23">
        <f t="shared" si="65"/>
        <v>0</v>
      </c>
      <c r="AD219" s="23">
        <f t="shared" si="66"/>
        <v>0</v>
      </c>
      <c r="AF219" s="96" t="str">
        <f t="shared" si="67"/>
        <v>WIN</v>
      </c>
      <c r="AG219" s="96" t="str">
        <f t="shared" si="68"/>
        <v>WIN</v>
      </c>
    </row>
  </sheetData>
  <autoFilter ref="A5:AJ211" xr:uid="{40D145E6-5BE3-4945-8660-9347F7245337}"/>
  <sortState xmlns:xlrd2="http://schemas.microsoft.com/office/spreadsheetml/2017/richdata2" ref="A5:AE203">
    <sortCondition ref="A5:A203"/>
    <sortCondition ref="D5:D203"/>
    <sortCondition ref="E5:E203"/>
  </sortState>
  <mergeCells count="13">
    <mergeCell ref="A1:D1"/>
    <mergeCell ref="Z214:AD214"/>
    <mergeCell ref="F4:J4"/>
    <mergeCell ref="K4:O4"/>
    <mergeCell ref="P4:T4"/>
    <mergeCell ref="U4:Y4"/>
    <mergeCell ref="E214:E215"/>
    <mergeCell ref="F214:J214"/>
    <mergeCell ref="K214:O214"/>
    <mergeCell ref="P214:T214"/>
    <mergeCell ref="U214:Y214"/>
    <mergeCell ref="Z4:AD4"/>
    <mergeCell ref="A211:D211"/>
  </mergeCells>
  <conditionalFormatting sqref="Z216:AD21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6:AD21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33:AD33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165:AD16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92:AD92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211:AD2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F6:AF210">
    <cfRule type="containsText" dxfId="5" priority="6" operator="containsText" text="LOSE">
      <formula>NOT(ISERROR(SEARCH("LOSE",AF6)))</formula>
    </cfRule>
  </conditionalFormatting>
  <conditionalFormatting sqref="AG6:AG210">
    <cfRule type="containsText" dxfId="4" priority="5" operator="containsText" text="LOSE">
      <formula>NOT(ISERROR(SEARCH("LOSE",AG6)))</formula>
    </cfRule>
  </conditionalFormatting>
  <conditionalFormatting sqref="AF216">
    <cfRule type="containsText" dxfId="3" priority="4" operator="containsText" text="LOSE">
      <formula>NOT(ISERROR(SEARCH("LOSE",AF216)))</formula>
    </cfRule>
  </conditionalFormatting>
  <conditionalFormatting sqref="AG216">
    <cfRule type="containsText" dxfId="2" priority="3" operator="containsText" text="LOSE">
      <formula>NOT(ISERROR(SEARCH("LOSE",AG216)))</formula>
    </cfRule>
  </conditionalFormatting>
  <conditionalFormatting sqref="AF217:AF219">
    <cfRule type="containsText" dxfId="1" priority="2" operator="containsText" text="LOSE">
      <formula>NOT(ISERROR(SEARCH("LOSE",AF217)))</formula>
    </cfRule>
  </conditionalFormatting>
  <conditionalFormatting sqref="AG217:AG219">
    <cfRule type="containsText" dxfId="0" priority="1" operator="containsText" text="LOSE">
      <formula>NOT(ISERROR(SEARCH("LOSE",AG217)))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TSEL</vt:lpstr>
      <vt:lpstr>Source</vt:lpstr>
      <vt:lpstr>XL</vt:lpstr>
      <vt:lpstr>INDOSAT</vt:lpstr>
      <vt:lpstr>THREE</vt:lpstr>
      <vt:lpstr>SMARTFREN</vt:lpstr>
      <vt:lpstr>Pivot</vt:lpstr>
      <vt:lpstr>Site Share</vt:lpstr>
      <vt:lpstr>Summary BTS per City</vt:lpstr>
      <vt:lpstr>Summary BTS per Branch</vt:lpstr>
      <vt:lpstr>Summary BTS per Sales Cluster</vt:lpstr>
    </vt:vector>
  </TitlesOfParts>
  <Company>PT Telkomsel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Aswanty_Dewayani_K</dc:creator>
  <cp:lastModifiedBy>setiadi gunawan</cp:lastModifiedBy>
  <dcterms:created xsi:type="dcterms:W3CDTF">2018-01-11T02:32:25Z</dcterms:created>
  <dcterms:modified xsi:type="dcterms:W3CDTF">2019-10-22T01:59:43Z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ca4007aa-1d52-41af-9069-c995c2eb19e0</vt:lpwstr>
  </property>
</Properties>
</file>